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georges\Desktop\"/>
    </mc:Choice>
  </mc:AlternateContent>
  <bookViews>
    <workbookView xWindow="0" yWindow="0" windowWidth="20490" windowHeight="6900"/>
  </bookViews>
  <sheets>
    <sheet name="BF" sheetId="1" r:id="rId1"/>
    <sheet name="BG" sheetId="3" r:id="rId2"/>
    <sheet name="MF" sheetId="4" r:id="rId3"/>
    <sheet name="MG" sheetId="2" r:id="rId4"/>
    <sheet name="CF" sheetId="5" r:id="rId5"/>
    <sheet name="CG" sheetId="6" r:id="rId6"/>
    <sheet name="JSF" sheetId="7" r:id="rId7"/>
    <sheet name="JSG" sheetId="8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2" i="8" l="1"/>
  <c r="M12" i="8"/>
  <c r="K12" i="8"/>
  <c r="I12" i="8"/>
  <c r="G12" i="8"/>
  <c r="O11" i="8"/>
  <c r="M11" i="8"/>
  <c r="K11" i="8"/>
  <c r="I11" i="8"/>
  <c r="G11" i="8"/>
  <c r="O5" i="8"/>
  <c r="M5" i="8"/>
  <c r="K5" i="8"/>
  <c r="I5" i="8"/>
  <c r="G5" i="8"/>
  <c r="O8" i="8"/>
  <c r="M8" i="8"/>
  <c r="K8" i="8"/>
  <c r="I8" i="8"/>
  <c r="G8" i="8"/>
  <c r="O9" i="8"/>
  <c r="M9" i="8"/>
  <c r="K9" i="8"/>
  <c r="I9" i="8"/>
  <c r="G9" i="8"/>
  <c r="O7" i="8"/>
  <c r="M7" i="8"/>
  <c r="K7" i="8"/>
  <c r="I7" i="8"/>
  <c r="G7" i="8"/>
  <c r="O10" i="8"/>
  <c r="M10" i="8"/>
  <c r="K10" i="8"/>
  <c r="I10" i="8"/>
  <c r="G10" i="8"/>
  <c r="O6" i="8"/>
  <c r="M6" i="8"/>
  <c r="K6" i="8"/>
  <c r="I6" i="8"/>
  <c r="G6" i="8"/>
  <c r="O7" i="7"/>
  <c r="M7" i="7"/>
  <c r="K7" i="7"/>
  <c r="I7" i="7"/>
  <c r="G7" i="7"/>
  <c r="O5" i="7"/>
  <c r="M5" i="7"/>
  <c r="K5" i="7"/>
  <c r="I5" i="7"/>
  <c r="G5" i="7"/>
  <c r="O11" i="7"/>
  <c r="M11" i="7"/>
  <c r="K11" i="7"/>
  <c r="I11" i="7"/>
  <c r="G11" i="7"/>
  <c r="O10" i="7"/>
  <c r="M10" i="7"/>
  <c r="K10" i="7"/>
  <c r="I10" i="7"/>
  <c r="G10" i="7"/>
  <c r="O6" i="7"/>
  <c r="M6" i="7"/>
  <c r="K6" i="7"/>
  <c r="I6" i="7"/>
  <c r="G6" i="7"/>
  <c r="O9" i="7"/>
  <c r="M9" i="7"/>
  <c r="K9" i="7"/>
  <c r="I9" i="7"/>
  <c r="G9" i="7"/>
  <c r="O12" i="7"/>
  <c r="M12" i="7"/>
  <c r="K12" i="7"/>
  <c r="I12" i="7"/>
  <c r="G12" i="7"/>
  <c r="O8" i="7"/>
  <c r="M8" i="7"/>
  <c r="K8" i="7"/>
  <c r="I8" i="7"/>
  <c r="G8" i="7"/>
  <c r="O27" i="6"/>
  <c r="M27" i="6"/>
  <c r="K27" i="6"/>
  <c r="I27" i="6"/>
  <c r="G27" i="6"/>
  <c r="O9" i="6"/>
  <c r="M9" i="6"/>
  <c r="K9" i="6"/>
  <c r="I9" i="6"/>
  <c r="G9" i="6"/>
  <c r="O20" i="6"/>
  <c r="M20" i="6"/>
  <c r="K20" i="6"/>
  <c r="I20" i="6"/>
  <c r="G20" i="6"/>
  <c r="O26" i="6"/>
  <c r="M26" i="6"/>
  <c r="K26" i="6"/>
  <c r="I26" i="6"/>
  <c r="G26" i="6"/>
  <c r="O19" i="6"/>
  <c r="M19" i="6"/>
  <c r="K19" i="6"/>
  <c r="I19" i="6"/>
  <c r="G19" i="6"/>
  <c r="O6" i="6"/>
  <c r="M6" i="6"/>
  <c r="K6" i="6"/>
  <c r="I6" i="6"/>
  <c r="G6" i="6"/>
  <c r="O12" i="6"/>
  <c r="M12" i="6"/>
  <c r="K12" i="6"/>
  <c r="I12" i="6"/>
  <c r="G12" i="6"/>
  <c r="O8" i="6"/>
  <c r="M8" i="6"/>
  <c r="K8" i="6"/>
  <c r="I8" i="6"/>
  <c r="G8" i="6"/>
  <c r="O21" i="6"/>
  <c r="M21" i="6"/>
  <c r="K21" i="6"/>
  <c r="I21" i="6"/>
  <c r="G21" i="6"/>
  <c r="O25" i="6"/>
  <c r="M25" i="6"/>
  <c r="K25" i="6"/>
  <c r="I25" i="6"/>
  <c r="G25" i="6"/>
  <c r="O5" i="6"/>
  <c r="M5" i="6"/>
  <c r="K5" i="6"/>
  <c r="I5" i="6"/>
  <c r="G5" i="6"/>
  <c r="O13" i="6"/>
  <c r="M13" i="6"/>
  <c r="K13" i="6"/>
  <c r="I13" i="6"/>
  <c r="G13" i="6"/>
  <c r="O11" i="6"/>
  <c r="M11" i="6"/>
  <c r="K11" i="6"/>
  <c r="I11" i="6"/>
  <c r="G11" i="6"/>
  <c r="O18" i="6"/>
  <c r="M18" i="6"/>
  <c r="K18" i="6"/>
  <c r="I18" i="6"/>
  <c r="G18" i="6"/>
  <c r="O14" i="6"/>
  <c r="M14" i="6"/>
  <c r="K14" i="6"/>
  <c r="I14" i="6"/>
  <c r="G14" i="6"/>
  <c r="O16" i="6"/>
  <c r="M16" i="6"/>
  <c r="K16" i="6"/>
  <c r="I16" i="6"/>
  <c r="G16" i="6"/>
  <c r="O15" i="6"/>
  <c r="M15" i="6"/>
  <c r="K15" i="6"/>
  <c r="I15" i="6"/>
  <c r="G15" i="6"/>
  <c r="O24" i="6"/>
  <c r="M24" i="6"/>
  <c r="K24" i="6"/>
  <c r="I24" i="6"/>
  <c r="G24" i="6"/>
  <c r="O7" i="6"/>
  <c r="M7" i="6"/>
  <c r="K7" i="6"/>
  <c r="I7" i="6"/>
  <c r="G7" i="6"/>
  <c r="O10" i="6"/>
  <c r="M10" i="6"/>
  <c r="K10" i="6"/>
  <c r="I10" i="6"/>
  <c r="G10" i="6"/>
  <c r="O17" i="6"/>
  <c r="M17" i="6"/>
  <c r="K17" i="6"/>
  <c r="I17" i="6"/>
  <c r="G17" i="6"/>
  <c r="O23" i="6"/>
  <c r="M23" i="6"/>
  <c r="K23" i="6"/>
  <c r="I23" i="6"/>
  <c r="G23" i="6"/>
  <c r="O22" i="6"/>
  <c r="M22" i="6"/>
  <c r="K22" i="6"/>
  <c r="G22" i="6"/>
  <c r="O15" i="5"/>
  <c r="M15" i="5"/>
  <c r="K15" i="5"/>
  <c r="I15" i="5"/>
  <c r="G15" i="5"/>
  <c r="O7" i="5"/>
  <c r="M7" i="5"/>
  <c r="K7" i="5"/>
  <c r="I7" i="5"/>
  <c r="G7" i="5"/>
  <c r="O11" i="5"/>
  <c r="M11" i="5"/>
  <c r="K11" i="5"/>
  <c r="I11" i="5"/>
  <c r="G11" i="5"/>
  <c r="O6" i="5"/>
  <c r="M6" i="5"/>
  <c r="K6" i="5"/>
  <c r="I6" i="5"/>
  <c r="G6" i="5"/>
  <c r="O8" i="5"/>
  <c r="M8" i="5"/>
  <c r="K8" i="5"/>
  <c r="I8" i="5"/>
  <c r="G8" i="5"/>
  <c r="O14" i="5"/>
  <c r="M14" i="5"/>
  <c r="K14" i="5"/>
  <c r="I14" i="5"/>
  <c r="G14" i="5"/>
  <c r="O10" i="5"/>
  <c r="M10" i="5"/>
  <c r="K10" i="5"/>
  <c r="I10" i="5"/>
  <c r="G10" i="5"/>
  <c r="O17" i="5"/>
  <c r="M17" i="5"/>
  <c r="K17" i="5"/>
  <c r="I17" i="5"/>
  <c r="G17" i="5"/>
  <c r="O12" i="5"/>
  <c r="M12" i="5"/>
  <c r="K12" i="5"/>
  <c r="I12" i="5"/>
  <c r="G12" i="5"/>
  <c r="O13" i="5"/>
  <c r="M13" i="5"/>
  <c r="K13" i="5"/>
  <c r="I13" i="5"/>
  <c r="G13" i="5"/>
  <c r="O9" i="5"/>
  <c r="M9" i="5"/>
  <c r="K9" i="5"/>
  <c r="I9" i="5"/>
  <c r="G9" i="5"/>
  <c r="O5" i="5"/>
  <c r="M5" i="5"/>
  <c r="K5" i="5"/>
  <c r="I5" i="5"/>
  <c r="G5" i="5"/>
  <c r="O16" i="5"/>
  <c r="M16" i="5"/>
  <c r="K16" i="5"/>
  <c r="I16" i="5"/>
  <c r="G16" i="5"/>
  <c r="P10" i="8" l="1"/>
  <c r="P5" i="8"/>
  <c r="P6" i="8"/>
  <c r="P7" i="8"/>
  <c r="P9" i="8"/>
  <c r="P8" i="8"/>
  <c r="P11" i="8"/>
  <c r="P12" i="8"/>
  <c r="P12" i="7"/>
  <c r="P5" i="7"/>
  <c r="P8" i="7"/>
  <c r="P6" i="7"/>
  <c r="P11" i="7"/>
  <c r="P9" i="7"/>
  <c r="P10" i="7"/>
  <c r="P7" i="7"/>
  <c r="P16" i="6"/>
  <c r="P13" i="6"/>
  <c r="P12" i="6"/>
  <c r="P20" i="6"/>
  <c r="P6" i="6"/>
  <c r="P17" i="6"/>
  <c r="P10" i="6"/>
  <c r="P24" i="6"/>
  <c r="P14" i="6"/>
  <c r="P5" i="6"/>
  <c r="P22" i="6"/>
  <c r="P18" i="6"/>
  <c r="P11" i="6"/>
  <c r="P25" i="6"/>
  <c r="P21" i="6"/>
  <c r="P8" i="6"/>
  <c r="P19" i="6"/>
  <c r="P26" i="6"/>
  <c r="P9" i="6"/>
  <c r="P27" i="6"/>
  <c r="P23" i="6"/>
  <c r="P15" i="6"/>
  <c r="P7" i="6"/>
  <c r="Q26" i="6" s="1"/>
  <c r="R26" i="6" s="1"/>
  <c r="S26" i="6" s="1"/>
  <c r="P11" i="5"/>
  <c r="P7" i="5"/>
  <c r="Q7" i="5" s="1"/>
  <c r="R7" i="5" s="1"/>
  <c r="P9" i="5"/>
  <c r="P17" i="5"/>
  <c r="P6" i="5"/>
  <c r="P16" i="5"/>
  <c r="P5" i="5"/>
  <c r="P12" i="5"/>
  <c r="P14" i="5"/>
  <c r="P8" i="5"/>
  <c r="P13" i="5"/>
  <c r="P10" i="5"/>
  <c r="P15" i="5"/>
  <c r="Q11" i="7" l="1"/>
  <c r="R11" i="7" s="1"/>
  <c r="S11" i="7" s="1"/>
  <c r="Q9" i="8"/>
  <c r="R9" i="8" s="1"/>
  <c r="S9" i="8" s="1"/>
  <c r="Q12" i="8"/>
  <c r="R12" i="8" s="1"/>
  <c r="S12" i="8" s="1"/>
  <c r="Q11" i="8"/>
  <c r="R11" i="8" s="1"/>
  <c r="S11" i="8" s="1"/>
  <c r="Q5" i="8"/>
  <c r="R5" i="8" s="1"/>
  <c r="Q10" i="8"/>
  <c r="R10" i="8" s="1"/>
  <c r="S10" i="8" s="1"/>
  <c r="Q7" i="8"/>
  <c r="R7" i="8" s="1"/>
  <c r="Q8" i="8"/>
  <c r="R8" i="8" s="1"/>
  <c r="Q6" i="8"/>
  <c r="R6" i="8" s="1"/>
  <c r="Q6" i="7"/>
  <c r="R6" i="7" s="1"/>
  <c r="Q8" i="7"/>
  <c r="R8" i="7" s="1"/>
  <c r="Q7" i="7"/>
  <c r="R7" i="7" s="1"/>
  <c r="Q10" i="7"/>
  <c r="R10" i="7" s="1"/>
  <c r="S10" i="7" s="1"/>
  <c r="Q5" i="7"/>
  <c r="R5" i="7" s="1"/>
  <c r="Q9" i="7"/>
  <c r="R9" i="7" s="1"/>
  <c r="S9" i="7" s="1"/>
  <c r="Q12" i="7"/>
  <c r="R12" i="7" s="1"/>
  <c r="S12" i="7" s="1"/>
  <c r="Q20" i="6"/>
  <c r="R20" i="6" s="1"/>
  <c r="S20" i="6" s="1"/>
  <c r="Q5" i="6"/>
  <c r="R5" i="6" s="1"/>
  <c r="Q7" i="6"/>
  <c r="R7" i="6" s="1"/>
  <c r="Q21" i="6"/>
  <c r="R21" i="6" s="1"/>
  <c r="S21" i="6" s="1"/>
  <c r="Q23" i="6"/>
  <c r="R23" i="6" s="1"/>
  <c r="S23" i="6" s="1"/>
  <c r="Q11" i="6"/>
  <c r="R11" i="6" s="1"/>
  <c r="Q14" i="6"/>
  <c r="R14" i="6" s="1"/>
  <c r="S14" i="6" s="1"/>
  <c r="Q27" i="6"/>
  <c r="R27" i="6" s="1"/>
  <c r="S27" i="6" s="1"/>
  <c r="Q18" i="6"/>
  <c r="R18" i="6" s="1"/>
  <c r="S18" i="6" s="1"/>
  <c r="Q12" i="6"/>
  <c r="R12" i="6" s="1"/>
  <c r="Q9" i="6"/>
  <c r="R9" i="6" s="1"/>
  <c r="Q22" i="6"/>
  <c r="R22" i="6" s="1"/>
  <c r="S22" i="6" s="1"/>
  <c r="Q13" i="6"/>
  <c r="R13" i="6" s="1"/>
  <c r="S13" i="6" s="1"/>
  <c r="Q19" i="6"/>
  <c r="R19" i="6" s="1"/>
  <c r="S19" i="6" s="1"/>
  <c r="Q17" i="6"/>
  <c r="R17" i="6" s="1"/>
  <c r="S17" i="6" s="1"/>
  <c r="Q6" i="6"/>
  <c r="R6" i="6" s="1"/>
  <c r="Q16" i="6"/>
  <c r="R16" i="6" s="1"/>
  <c r="S16" i="6" s="1"/>
  <c r="Q8" i="6"/>
  <c r="R8" i="6" s="1"/>
  <c r="Q10" i="6"/>
  <c r="R10" i="6" s="1"/>
  <c r="Q15" i="6"/>
  <c r="R15" i="6" s="1"/>
  <c r="S15" i="6" s="1"/>
  <c r="Q25" i="6"/>
  <c r="R25" i="6" s="1"/>
  <c r="S25" i="6" s="1"/>
  <c r="Q24" i="6"/>
  <c r="R24" i="6" s="1"/>
  <c r="S24" i="6" s="1"/>
  <c r="Q14" i="5"/>
  <c r="R14" i="5" s="1"/>
  <c r="S14" i="5" s="1"/>
  <c r="Q5" i="5"/>
  <c r="R5" i="5" s="1"/>
  <c r="Q9" i="5"/>
  <c r="R9" i="5" s="1"/>
  <c r="Q6" i="5"/>
  <c r="R6" i="5" s="1"/>
  <c r="Q13" i="5"/>
  <c r="R13" i="5" s="1"/>
  <c r="S13" i="5" s="1"/>
  <c r="Q16" i="5"/>
  <c r="R16" i="5" s="1"/>
  <c r="S16" i="5" s="1"/>
  <c r="Q15" i="5"/>
  <c r="R15" i="5" s="1"/>
  <c r="S15" i="5" s="1"/>
  <c r="Q17" i="5"/>
  <c r="R17" i="5" s="1"/>
  <c r="S17" i="5" s="1"/>
  <c r="Q12" i="5"/>
  <c r="R12" i="5" s="1"/>
  <c r="S12" i="5" s="1"/>
  <c r="Q10" i="5"/>
  <c r="R10" i="5" s="1"/>
  <c r="Q11" i="5"/>
  <c r="R11" i="5" s="1"/>
  <c r="Q8" i="5"/>
  <c r="R8" i="5" s="1"/>
  <c r="S6" i="8" l="1"/>
  <c r="S5" i="8"/>
  <c r="S8" i="8"/>
  <c r="S7" i="8"/>
  <c r="S7" i="7"/>
  <c r="S6" i="7"/>
  <c r="S5" i="7"/>
  <c r="S8" i="7"/>
  <c r="S10" i="6"/>
  <c r="S6" i="6"/>
  <c r="S9" i="6"/>
  <c r="S7" i="6"/>
  <c r="S8" i="6"/>
  <c r="S12" i="6"/>
  <c r="S11" i="6"/>
  <c r="S5" i="6"/>
  <c r="S7" i="5"/>
  <c r="S5" i="5"/>
  <c r="S11" i="5"/>
  <c r="S10" i="5"/>
  <c r="S8" i="5"/>
  <c r="S9" i="5"/>
  <c r="S6" i="5"/>
  <c r="O29" i="4" l="1"/>
  <c r="M29" i="4"/>
  <c r="K29" i="4"/>
  <c r="I29" i="4"/>
  <c r="G29" i="4"/>
  <c r="O13" i="4"/>
  <c r="M13" i="4"/>
  <c r="K13" i="4"/>
  <c r="I13" i="4"/>
  <c r="G13" i="4"/>
  <c r="O18" i="4"/>
  <c r="M18" i="4"/>
  <c r="K18" i="4"/>
  <c r="I18" i="4"/>
  <c r="G18" i="4"/>
  <c r="O23" i="4"/>
  <c r="M23" i="4"/>
  <c r="K23" i="4"/>
  <c r="I23" i="4"/>
  <c r="G23" i="4"/>
  <c r="O7" i="4"/>
  <c r="M7" i="4"/>
  <c r="K7" i="4"/>
  <c r="I7" i="4"/>
  <c r="G7" i="4"/>
  <c r="O21" i="4"/>
  <c r="M21" i="4"/>
  <c r="K21" i="4"/>
  <c r="I21" i="4"/>
  <c r="G21" i="4"/>
  <c r="O17" i="4"/>
  <c r="M17" i="4"/>
  <c r="K17" i="4"/>
  <c r="I17" i="4"/>
  <c r="G17" i="4"/>
  <c r="O27" i="4"/>
  <c r="M27" i="4"/>
  <c r="K27" i="4"/>
  <c r="I27" i="4"/>
  <c r="G27" i="4"/>
  <c r="O26" i="4"/>
  <c r="M26" i="4"/>
  <c r="K26" i="4"/>
  <c r="I26" i="4"/>
  <c r="G26" i="4"/>
  <c r="O28" i="4"/>
  <c r="M28" i="4"/>
  <c r="K28" i="4"/>
  <c r="I28" i="4"/>
  <c r="G28" i="4"/>
  <c r="O19" i="4"/>
  <c r="M19" i="4"/>
  <c r="K19" i="4"/>
  <c r="I19" i="4"/>
  <c r="G19" i="4"/>
  <c r="O25" i="4"/>
  <c r="M25" i="4"/>
  <c r="K25" i="4"/>
  <c r="I25" i="4"/>
  <c r="G25" i="4"/>
  <c r="O20" i="4"/>
  <c r="M20" i="4"/>
  <c r="K20" i="4"/>
  <c r="I20" i="4"/>
  <c r="G20" i="4"/>
  <c r="O22" i="4"/>
  <c r="M22" i="4"/>
  <c r="K22" i="4"/>
  <c r="I22" i="4"/>
  <c r="G22" i="4"/>
  <c r="O24" i="4"/>
  <c r="M24" i="4"/>
  <c r="K24" i="4"/>
  <c r="I24" i="4"/>
  <c r="G24" i="4"/>
  <c r="O9" i="4"/>
  <c r="M9" i="4"/>
  <c r="K9" i="4"/>
  <c r="I9" i="4"/>
  <c r="G9" i="4"/>
  <c r="O16" i="4"/>
  <c r="M16" i="4"/>
  <c r="K16" i="4"/>
  <c r="I16" i="4"/>
  <c r="G16" i="4"/>
  <c r="O10" i="4"/>
  <c r="M10" i="4"/>
  <c r="K10" i="4"/>
  <c r="I10" i="4"/>
  <c r="G10" i="4"/>
  <c r="O15" i="4"/>
  <c r="M15" i="4"/>
  <c r="K15" i="4"/>
  <c r="I15" i="4"/>
  <c r="G15" i="4"/>
  <c r="O14" i="4"/>
  <c r="M14" i="4"/>
  <c r="K14" i="4"/>
  <c r="I14" i="4"/>
  <c r="G14" i="4"/>
  <c r="O6" i="4"/>
  <c r="M6" i="4"/>
  <c r="K6" i="4"/>
  <c r="I6" i="4"/>
  <c r="G6" i="4"/>
  <c r="O11" i="4"/>
  <c r="M11" i="4"/>
  <c r="K11" i="4"/>
  <c r="I11" i="4"/>
  <c r="G11" i="4"/>
  <c r="O8" i="4"/>
  <c r="M8" i="4"/>
  <c r="K8" i="4"/>
  <c r="I8" i="4"/>
  <c r="G8" i="4"/>
  <c r="O12" i="4"/>
  <c r="M12" i="4"/>
  <c r="K12" i="4"/>
  <c r="I12" i="4"/>
  <c r="G12" i="4"/>
  <c r="O16" i="3"/>
  <c r="M16" i="3"/>
  <c r="K16" i="3"/>
  <c r="I16" i="3"/>
  <c r="G16" i="3"/>
  <c r="O21" i="3"/>
  <c r="M21" i="3"/>
  <c r="K21" i="3"/>
  <c r="I21" i="3"/>
  <c r="G21" i="3"/>
  <c r="O38" i="3"/>
  <c r="M38" i="3"/>
  <c r="K38" i="3"/>
  <c r="I38" i="3"/>
  <c r="G38" i="3"/>
  <c r="O20" i="3"/>
  <c r="M20" i="3"/>
  <c r="K20" i="3"/>
  <c r="I20" i="3"/>
  <c r="G20" i="3"/>
  <c r="O42" i="3"/>
  <c r="M42" i="3"/>
  <c r="K42" i="3"/>
  <c r="I42" i="3"/>
  <c r="G42" i="3"/>
  <c r="O12" i="3"/>
  <c r="M12" i="3"/>
  <c r="K12" i="3"/>
  <c r="I12" i="3"/>
  <c r="G12" i="3"/>
  <c r="O25" i="3"/>
  <c r="M25" i="3"/>
  <c r="K25" i="3"/>
  <c r="I25" i="3"/>
  <c r="G25" i="3"/>
  <c r="O11" i="3"/>
  <c r="M11" i="3"/>
  <c r="K11" i="3"/>
  <c r="I11" i="3"/>
  <c r="G11" i="3"/>
  <c r="O33" i="3"/>
  <c r="M33" i="3"/>
  <c r="K33" i="3"/>
  <c r="I33" i="3"/>
  <c r="G33" i="3"/>
  <c r="O40" i="3"/>
  <c r="M40" i="3"/>
  <c r="K40" i="3"/>
  <c r="I40" i="3"/>
  <c r="G40" i="3"/>
  <c r="O31" i="3"/>
  <c r="M31" i="3"/>
  <c r="K31" i="3"/>
  <c r="I31" i="3"/>
  <c r="G31" i="3"/>
  <c r="O24" i="3"/>
  <c r="M24" i="3"/>
  <c r="K24" i="3"/>
  <c r="I24" i="3"/>
  <c r="G24" i="3"/>
  <c r="O37" i="3"/>
  <c r="M37" i="3"/>
  <c r="K37" i="3"/>
  <c r="I37" i="3"/>
  <c r="G37" i="3"/>
  <c r="O22" i="3"/>
  <c r="M22" i="3"/>
  <c r="K22" i="3"/>
  <c r="I22" i="3"/>
  <c r="G22" i="3"/>
  <c r="O45" i="3"/>
  <c r="M45" i="3"/>
  <c r="K45" i="3"/>
  <c r="I45" i="3"/>
  <c r="G45" i="3"/>
  <c r="O35" i="3"/>
  <c r="M35" i="3"/>
  <c r="K35" i="3"/>
  <c r="I35" i="3"/>
  <c r="G35" i="3"/>
  <c r="O32" i="3"/>
  <c r="M32" i="3"/>
  <c r="K32" i="3"/>
  <c r="I32" i="3"/>
  <c r="G32" i="3"/>
  <c r="O13" i="3"/>
  <c r="M13" i="3"/>
  <c r="K13" i="3"/>
  <c r="I13" i="3"/>
  <c r="G13" i="3"/>
  <c r="O9" i="3"/>
  <c r="M9" i="3"/>
  <c r="K9" i="3"/>
  <c r="I9" i="3"/>
  <c r="G9" i="3"/>
  <c r="O36" i="3"/>
  <c r="M36" i="3"/>
  <c r="K36" i="3"/>
  <c r="I36" i="3"/>
  <c r="G36" i="3"/>
  <c r="O39" i="3"/>
  <c r="M39" i="3"/>
  <c r="K39" i="3"/>
  <c r="I39" i="3"/>
  <c r="G39" i="3"/>
  <c r="O14" i="3"/>
  <c r="M14" i="3"/>
  <c r="K14" i="3"/>
  <c r="I14" i="3"/>
  <c r="G14" i="3"/>
  <c r="O19" i="3"/>
  <c r="M19" i="3"/>
  <c r="K19" i="3"/>
  <c r="I19" i="3"/>
  <c r="G19" i="3"/>
  <c r="O44" i="3"/>
  <c r="M44" i="3"/>
  <c r="K44" i="3"/>
  <c r="I44" i="3"/>
  <c r="G44" i="3"/>
  <c r="O29" i="3"/>
  <c r="M29" i="3"/>
  <c r="K29" i="3"/>
  <c r="I29" i="3"/>
  <c r="G29" i="3"/>
  <c r="O27" i="3"/>
  <c r="M27" i="3"/>
  <c r="K27" i="3"/>
  <c r="I27" i="3"/>
  <c r="G27" i="3"/>
  <c r="O34" i="3"/>
  <c r="M34" i="3"/>
  <c r="K34" i="3"/>
  <c r="I34" i="3"/>
  <c r="G34" i="3"/>
  <c r="O10" i="3"/>
  <c r="M10" i="3"/>
  <c r="K10" i="3"/>
  <c r="I10" i="3"/>
  <c r="G10" i="3"/>
  <c r="O23" i="3"/>
  <c r="M23" i="3"/>
  <c r="K23" i="3"/>
  <c r="I23" i="3"/>
  <c r="G23" i="3"/>
  <c r="O41" i="3"/>
  <c r="M41" i="3"/>
  <c r="K41" i="3"/>
  <c r="I41" i="3"/>
  <c r="G41" i="3"/>
  <c r="O15" i="3"/>
  <c r="M15" i="3"/>
  <c r="K15" i="3"/>
  <c r="I15" i="3"/>
  <c r="G15" i="3"/>
  <c r="O30" i="3"/>
  <c r="M30" i="3"/>
  <c r="K30" i="3"/>
  <c r="I30" i="3"/>
  <c r="G30" i="3"/>
  <c r="O28" i="3"/>
  <c r="M28" i="3"/>
  <c r="K28" i="3"/>
  <c r="I28" i="3"/>
  <c r="G28" i="3"/>
  <c r="O7" i="3"/>
  <c r="M7" i="3"/>
  <c r="K7" i="3"/>
  <c r="I7" i="3"/>
  <c r="G7" i="3"/>
  <c r="O26" i="3"/>
  <c r="M26" i="3"/>
  <c r="K26" i="3"/>
  <c r="I26" i="3"/>
  <c r="G26" i="3"/>
  <c r="O6" i="3"/>
  <c r="M6" i="3"/>
  <c r="K6" i="3"/>
  <c r="I6" i="3"/>
  <c r="G6" i="3"/>
  <c r="O8" i="3"/>
  <c r="M8" i="3"/>
  <c r="K8" i="3"/>
  <c r="I8" i="3"/>
  <c r="G8" i="3"/>
  <c r="O43" i="3"/>
  <c r="M43" i="3"/>
  <c r="K43" i="3"/>
  <c r="I43" i="3"/>
  <c r="G43" i="3"/>
  <c r="O18" i="3"/>
  <c r="M18" i="3"/>
  <c r="K18" i="3"/>
  <c r="I18" i="3"/>
  <c r="G18" i="3"/>
  <c r="O17" i="3"/>
  <c r="M17" i="3"/>
  <c r="K17" i="3"/>
  <c r="I17" i="3"/>
  <c r="G17" i="3"/>
  <c r="P41" i="3" l="1"/>
  <c r="P15" i="3"/>
  <c r="P25" i="4"/>
  <c r="P7" i="4"/>
  <c r="P27" i="4"/>
  <c r="P28" i="4"/>
  <c r="P8" i="4"/>
  <c r="P11" i="4"/>
  <c r="P15" i="4"/>
  <c r="P10" i="4"/>
  <c r="P9" i="4"/>
  <c r="P22" i="4"/>
  <c r="P20" i="4"/>
  <c r="P23" i="4"/>
  <c r="P19" i="4"/>
  <c r="P26" i="4"/>
  <c r="P17" i="4"/>
  <c r="P21" i="4"/>
  <c r="P18" i="4"/>
  <c r="P12" i="4"/>
  <c r="P6" i="4"/>
  <c r="P14" i="4"/>
  <c r="P16" i="4"/>
  <c r="P24" i="4"/>
  <c r="P13" i="4"/>
  <c r="P29" i="4"/>
  <c r="P18" i="3"/>
  <c r="P43" i="3"/>
  <c r="P6" i="3"/>
  <c r="P14" i="3"/>
  <c r="P39" i="3"/>
  <c r="P13" i="3"/>
  <c r="P44" i="3"/>
  <c r="P36" i="3"/>
  <c r="P35" i="3"/>
  <c r="P45" i="3"/>
  <c r="P24" i="3"/>
  <c r="P31" i="3"/>
  <c r="P20" i="3"/>
  <c r="P38" i="3"/>
  <c r="P16" i="3"/>
  <c r="P26" i="3"/>
  <c r="P28" i="3"/>
  <c r="P23" i="3"/>
  <c r="P22" i="3"/>
  <c r="P40" i="3"/>
  <c r="P11" i="3"/>
  <c r="P17" i="3"/>
  <c r="P8" i="3"/>
  <c r="P7" i="3"/>
  <c r="P30" i="3"/>
  <c r="P27" i="3"/>
  <c r="P12" i="3"/>
  <c r="P10" i="3"/>
  <c r="P34" i="3"/>
  <c r="P29" i="3"/>
  <c r="P19" i="3"/>
  <c r="P9" i="3"/>
  <c r="P32" i="3"/>
  <c r="P37" i="3"/>
  <c r="P33" i="3"/>
  <c r="P25" i="3"/>
  <c r="P42" i="3"/>
  <c r="P21" i="3"/>
  <c r="Q23" i="4" l="1"/>
  <c r="R23" i="4" s="1"/>
  <c r="S23" i="4" s="1"/>
  <c r="Q29" i="4"/>
  <c r="R29" i="4" s="1"/>
  <c r="S29" i="4" s="1"/>
  <c r="Q15" i="4"/>
  <c r="R15" i="4" s="1"/>
  <c r="S15" i="4" s="1"/>
  <c r="Q18" i="4"/>
  <c r="R18" i="4" s="1"/>
  <c r="Q26" i="4"/>
  <c r="R26" i="4" s="1"/>
  <c r="S26" i="4" s="1"/>
  <c r="Q14" i="4"/>
  <c r="R14" i="4" s="1"/>
  <c r="S14" i="4" s="1"/>
  <c r="Q10" i="4"/>
  <c r="R10" i="4" s="1"/>
  <c r="Q7" i="4"/>
  <c r="R7" i="4" s="1"/>
  <c r="Q21" i="4"/>
  <c r="R21" i="4" s="1"/>
  <c r="Q9" i="4"/>
  <c r="R9" i="4" s="1"/>
  <c r="Q19" i="4"/>
  <c r="R19" i="4" s="1"/>
  <c r="S19" i="4" s="1"/>
  <c r="Q27" i="4"/>
  <c r="R27" i="4" s="1"/>
  <c r="S27" i="4" s="1"/>
  <c r="Q13" i="4"/>
  <c r="R13" i="4" s="1"/>
  <c r="Q6" i="4"/>
  <c r="R6" i="4" s="1"/>
  <c r="Q22" i="4"/>
  <c r="R22" i="4" s="1"/>
  <c r="Q28" i="4"/>
  <c r="R28" i="4" s="1"/>
  <c r="S28" i="4" s="1"/>
  <c r="Q24" i="4"/>
  <c r="R24" i="4" s="1"/>
  <c r="S24" i="4" s="1"/>
  <c r="Q20" i="4"/>
  <c r="R20" i="4" s="1"/>
  <c r="Q11" i="4"/>
  <c r="R11" i="4" s="1"/>
  <c r="Q17" i="4"/>
  <c r="R17" i="4" s="1"/>
  <c r="Q8" i="4"/>
  <c r="R8" i="4" s="1"/>
  <c r="Q12" i="4"/>
  <c r="R12" i="4" s="1"/>
  <c r="Q25" i="4"/>
  <c r="R25" i="4" s="1"/>
  <c r="Q16" i="4"/>
  <c r="R16" i="4" s="1"/>
  <c r="S16" i="4" s="1"/>
  <c r="Q33" i="3"/>
  <c r="R33" i="3" s="1"/>
  <c r="Q19" i="3"/>
  <c r="R19" i="3" s="1"/>
  <c r="Q22" i="3"/>
  <c r="R22" i="3" s="1"/>
  <c r="Q17" i="3"/>
  <c r="R17" i="3" s="1"/>
  <c r="Q25" i="3"/>
  <c r="R25" i="3" s="1"/>
  <c r="S25" i="3" s="1"/>
  <c r="Q9" i="3"/>
  <c r="R9" i="3" s="1"/>
  <c r="Q34" i="3"/>
  <c r="R34" i="3" s="1"/>
  <c r="Q38" i="3"/>
  <c r="R38" i="3" s="1"/>
  <c r="Q40" i="3"/>
  <c r="R40" i="3" s="1"/>
  <c r="S40" i="3" s="1"/>
  <c r="Q10" i="3"/>
  <c r="R10" i="3" s="1"/>
  <c r="Q6" i="3"/>
  <c r="R6" i="3" s="1"/>
  <c r="Q8" i="3"/>
  <c r="R8" i="3" s="1"/>
  <c r="Q26" i="3"/>
  <c r="R26" i="3" s="1"/>
  <c r="Q20" i="3"/>
  <c r="R20" i="3" s="1"/>
  <c r="S20" i="3" s="1"/>
  <c r="Q13" i="3"/>
  <c r="R13" i="3" s="1"/>
  <c r="Q27" i="3"/>
  <c r="R27" i="3" s="1"/>
  <c r="S27" i="3" s="1"/>
  <c r="Q21" i="3"/>
  <c r="R21" i="3" s="1"/>
  <c r="S21" i="3" s="1"/>
  <c r="Q37" i="3"/>
  <c r="R37" i="3" s="1"/>
  <c r="S37" i="3" s="1"/>
  <c r="Q29" i="3"/>
  <c r="R29" i="3" s="1"/>
  <c r="S29" i="3" s="1"/>
  <c r="Q12" i="3"/>
  <c r="R12" i="3" s="1"/>
  <c r="Q45" i="3"/>
  <c r="R45" i="3" s="1"/>
  <c r="S45" i="3" s="1"/>
  <c r="Q36" i="3"/>
  <c r="R36" i="3" s="1"/>
  <c r="S36" i="3" s="1"/>
  <c r="Q14" i="3"/>
  <c r="R14" i="3" s="1"/>
  <c r="Q18" i="3"/>
  <c r="R18" i="3" s="1"/>
  <c r="S18" i="3" s="1"/>
  <c r="Q41" i="3"/>
  <c r="R41" i="3" s="1"/>
  <c r="S41" i="3" s="1"/>
  <c r="Q7" i="3"/>
  <c r="R7" i="3" s="1"/>
  <c r="Q35" i="3"/>
  <c r="R35" i="3" s="1"/>
  <c r="Q39" i="3"/>
  <c r="R39" i="3" s="1"/>
  <c r="Q31" i="3"/>
  <c r="R31" i="3" s="1"/>
  <c r="S31" i="3" s="1"/>
  <c r="Q43" i="3"/>
  <c r="R43" i="3" s="1"/>
  <c r="S43" i="3" s="1"/>
  <c r="Q24" i="3"/>
  <c r="R24" i="3" s="1"/>
  <c r="S24" i="3" s="1"/>
  <c r="Q42" i="3"/>
  <c r="R42" i="3" s="1"/>
  <c r="S42" i="3" s="1"/>
  <c r="Q32" i="3"/>
  <c r="R32" i="3" s="1"/>
  <c r="Q11" i="3"/>
  <c r="R11" i="3" s="1"/>
  <c r="Q44" i="3"/>
  <c r="R44" i="3" s="1"/>
  <c r="S44" i="3" s="1"/>
  <c r="Q15" i="3"/>
  <c r="R15" i="3" s="1"/>
  <c r="Q30" i="3"/>
  <c r="R30" i="3" s="1"/>
  <c r="S30" i="3" s="1"/>
  <c r="Q23" i="3"/>
  <c r="R23" i="3" s="1"/>
  <c r="Q16" i="3"/>
  <c r="R16" i="3" s="1"/>
  <c r="Q28" i="3"/>
  <c r="R28" i="3" s="1"/>
  <c r="S6" i="4" l="1"/>
  <c r="S8" i="4"/>
  <c r="S10" i="4"/>
  <c r="S11" i="4"/>
  <c r="S9" i="4"/>
  <c r="S12" i="4"/>
  <c r="S13" i="4"/>
  <c r="S7" i="4"/>
  <c r="S11" i="3"/>
  <c r="S7" i="3"/>
  <c r="S10" i="3"/>
  <c r="S9" i="3"/>
  <c r="S12" i="3"/>
  <c r="S8" i="3"/>
  <c r="S17" i="3"/>
  <c r="S15" i="3"/>
  <c r="S16" i="3"/>
  <c r="S14" i="3"/>
  <c r="S13" i="3"/>
  <c r="S6" i="3"/>
  <c r="O7" i="2" l="1"/>
  <c r="M7" i="2"/>
  <c r="K7" i="2"/>
  <c r="I7" i="2"/>
  <c r="G7" i="2"/>
  <c r="O11" i="2"/>
  <c r="M11" i="2"/>
  <c r="K11" i="2"/>
  <c r="I11" i="2"/>
  <c r="G11" i="2"/>
  <c r="O14" i="2"/>
  <c r="M14" i="2"/>
  <c r="K14" i="2"/>
  <c r="I14" i="2"/>
  <c r="G14" i="2"/>
  <c r="O12" i="2"/>
  <c r="M12" i="2"/>
  <c r="K12" i="2"/>
  <c r="I12" i="2"/>
  <c r="G12" i="2"/>
  <c r="O22" i="2"/>
  <c r="M22" i="2"/>
  <c r="K22" i="2"/>
  <c r="I22" i="2"/>
  <c r="G22" i="2"/>
  <c r="O10" i="2"/>
  <c r="M10" i="2"/>
  <c r="K10" i="2"/>
  <c r="I10" i="2"/>
  <c r="G10" i="2"/>
  <c r="O16" i="2"/>
  <c r="M16" i="2"/>
  <c r="K16" i="2"/>
  <c r="I16" i="2"/>
  <c r="G16" i="2"/>
  <c r="O20" i="2"/>
  <c r="M20" i="2"/>
  <c r="K20" i="2"/>
  <c r="I20" i="2"/>
  <c r="G20" i="2"/>
  <c r="O15" i="2"/>
  <c r="M15" i="2"/>
  <c r="K15" i="2"/>
  <c r="I15" i="2"/>
  <c r="G15" i="2"/>
  <c r="O19" i="2"/>
  <c r="M19" i="2"/>
  <c r="K19" i="2"/>
  <c r="I19" i="2"/>
  <c r="G19" i="2"/>
  <c r="O21" i="2"/>
  <c r="M21" i="2"/>
  <c r="K21" i="2"/>
  <c r="I21" i="2"/>
  <c r="G21" i="2"/>
  <c r="O9" i="2"/>
  <c r="M9" i="2"/>
  <c r="K9" i="2"/>
  <c r="I9" i="2"/>
  <c r="G9" i="2"/>
  <c r="O18" i="2"/>
  <c r="M18" i="2"/>
  <c r="K18" i="2"/>
  <c r="I18" i="2"/>
  <c r="G18" i="2"/>
  <c r="O13" i="2"/>
  <c r="M13" i="2"/>
  <c r="K13" i="2"/>
  <c r="I13" i="2"/>
  <c r="G13" i="2"/>
  <c r="O24" i="2"/>
  <c r="M24" i="2"/>
  <c r="K24" i="2"/>
  <c r="I24" i="2"/>
  <c r="G24" i="2"/>
  <c r="O17" i="2"/>
  <c r="M17" i="2"/>
  <c r="K17" i="2"/>
  <c r="I17" i="2"/>
  <c r="G17" i="2"/>
  <c r="O23" i="2"/>
  <c r="M23" i="2"/>
  <c r="K23" i="2"/>
  <c r="I23" i="2"/>
  <c r="G23" i="2"/>
  <c r="O5" i="2"/>
  <c r="M5" i="2"/>
  <c r="K5" i="2"/>
  <c r="I5" i="2"/>
  <c r="G5" i="2"/>
  <c r="O6" i="2"/>
  <c r="M6" i="2"/>
  <c r="K6" i="2"/>
  <c r="I6" i="2"/>
  <c r="G6" i="2"/>
  <c r="O8" i="2"/>
  <c r="M8" i="2"/>
  <c r="K8" i="2"/>
  <c r="I8" i="2"/>
  <c r="G8" i="2"/>
  <c r="Q65" i="1"/>
  <c r="R65" i="1" s="1"/>
  <c r="S65" i="1" s="1"/>
  <c r="Q64" i="1"/>
  <c r="R64" i="1" s="1"/>
  <c r="S64" i="1" s="1"/>
  <c r="Q63" i="1"/>
  <c r="R63" i="1" s="1"/>
  <c r="S63" i="1" s="1"/>
  <c r="Q62" i="1"/>
  <c r="R62" i="1" s="1"/>
  <c r="S62" i="1" s="1"/>
  <c r="Q61" i="1"/>
  <c r="R61" i="1" s="1"/>
  <c r="S61" i="1" s="1"/>
  <c r="Q60" i="1"/>
  <c r="R60" i="1" s="1"/>
  <c r="S60" i="1" s="1"/>
  <c r="Q59" i="1"/>
  <c r="R59" i="1" s="1"/>
  <c r="S59" i="1" s="1"/>
  <c r="Q58" i="1"/>
  <c r="R58" i="1" s="1"/>
  <c r="S58" i="1" s="1"/>
  <c r="Q57" i="1"/>
  <c r="R57" i="1" s="1"/>
  <c r="S57" i="1" s="1"/>
  <c r="O7" i="1"/>
  <c r="M7" i="1"/>
  <c r="K7" i="1"/>
  <c r="I7" i="1"/>
  <c r="G7" i="1"/>
  <c r="O8" i="1"/>
  <c r="M8" i="1"/>
  <c r="K8" i="1"/>
  <c r="I8" i="1"/>
  <c r="G8" i="1"/>
  <c r="O39" i="1"/>
  <c r="M39" i="1"/>
  <c r="K39" i="1"/>
  <c r="I39" i="1"/>
  <c r="G39" i="1"/>
  <c r="O34" i="1"/>
  <c r="M34" i="1"/>
  <c r="K34" i="1"/>
  <c r="I34" i="1"/>
  <c r="G34" i="1"/>
  <c r="O13" i="1"/>
  <c r="M13" i="1"/>
  <c r="K13" i="1"/>
  <c r="I13" i="1"/>
  <c r="G13" i="1"/>
  <c r="O24" i="1"/>
  <c r="M24" i="1"/>
  <c r="K24" i="1"/>
  <c r="I24" i="1"/>
  <c r="G24" i="1"/>
  <c r="O11" i="1"/>
  <c r="M11" i="1"/>
  <c r="K11" i="1"/>
  <c r="I11" i="1"/>
  <c r="G11" i="1"/>
  <c r="O26" i="1"/>
  <c r="M26" i="1"/>
  <c r="K26" i="1"/>
  <c r="I26" i="1"/>
  <c r="G26" i="1"/>
  <c r="O56" i="1"/>
  <c r="M56" i="1"/>
  <c r="K56" i="1"/>
  <c r="I56" i="1"/>
  <c r="G56" i="1"/>
  <c r="O52" i="1"/>
  <c r="M52" i="1"/>
  <c r="K52" i="1"/>
  <c r="I52" i="1"/>
  <c r="G52" i="1"/>
  <c r="O37" i="1"/>
  <c r="M37" i="1"/>
  <c r="K37" i="1"/>
  <c r="I37" i="1"/>
  <c r="G37" i="1"/>
  <c r="O19" i="1"/>
  <c r="M19" i="1"/>
  <c r="K19" i="1"/>
  <c r="I19" i="1"/>
  <c r="G19" i="1"/>
  <c r="O44" i="1"/>
  <c r="M44" i="1"/>
  <c r="K44" i="1"/>
  <c r="I44" i="1"/>
  <c r="G44" i="1"/>
  <c r="O10" i="1"/>
  <c r="M10" i="1"/>
  <c r="K10" i="1"/>
  <c r="I10" i="1"/>
  <c r="G10" i="1"/>
  <c r="O22" i="1"/>
  <c r="M22" i="1"/>
  <c r="K22" i="1"/>
  <c r="I22" i="1"/>
  <c r="G22" i="1"/>
  <c r="O16" i="1"/>
  <c r="M16" i="1"/>
  <c r="K16" i="1"/>
  <c r="I16" i="1"/>
  <c r="G16" i="1"/>
  <c r="O20" i="1"/>
  <c r="M20" i="1"/>
  <c r="K20" i="1"/>
  <c r="I20" i="1"/>
  <c r="G20" i="1"/>
  <c r="O23" i="1"/>
  <c r="M23" i="1"/>
  <c r="K23" i="1"/>
  <c r="I23" i="1"/>
  <c r="G23" i="1"/>
  <c r="O48" i="1"/>
  <c r="M48" i="1"/>
  <c r="K48" i="1"/>
  <c r="I48" i="1"/>
  <c r="G48" i="1"/>
  <c r="O21" i="1"/>
  <c r="M21" i="1"/>
  <c r="K21" i="1"/>
  <c r="I21" i="1"/>
  <c r="G21" i="1"/>
  <c r="O54" i="1"/>
  <c r="M54" i="1"/>
  <c r="K54" i="1"/>
  <c r="I54" i="1"/>
  <c r="G54" i="1"/>
  <c r="O55" i="1"/>
  <c r="M55" i="1"/>
  <c r="K55" i="1"/>
  <c r="I55" i="1"/>
  <c r="G55" i="1"/>
  <c r="O46" i="1"/>
  <c r="M46" i="1"/>
  <c r="K46" i="1"/>
  <c r="I46" i="1"/>
  <c r="G46" i="1"/>
  <c r="O53" i="1"/>
  <c r="M53" i="1"/>
  <c r="K53" i="1"/>
  <c r="I53" i="1"/>
  <c r="G53" i="1"/>
  <c r="O51" i="1"/>
  <c r="M51" i="1"/>
  <c r="K51" i="1"/>
  <c r="I51" i="1"/>
  <c r="G51" i="1"/>
  <c r="O45" i="1"/>
  <c r="M45" i="1"/>
  <c r="K45" i="1"/>
  <c r="I45" i="1"/>
  <c r="G45" i="1"/>
  <c r="O41" i="1"/>
  <c r="M41" i="1"/>
  <c r="K41" i="1"/>
  <c r="I41" i="1"/>
  <c r="G41" i="1"/>
  <c r="O29" i="1"/>
  <c r="M29" i="1"/>
  <c r="K29" i="1"/>
  <c r="I29" i="1"/>
  <c r="G29" i="1"/>
  <c r="O50" i="1"/>
  <c r="M50" i="1"/>
  <c r="K50" i="1"/>
  <c r="I50" i="1"/>
  <c r="G50" i="1"/>
  <c r="O38" i="1"/>
  <c r="M38" i="1"/>
  <c r="K38" i="1"/>
  <c r="I38" i="1"/>
  <c r="G38" i="1"/>
  <c r="O49" i="1"/>
  <c r="M49" i="1"/>
  <c r="K49" i="1"/>
  <c r="I49" i="1"/>
  <c r="G49" i="1"/>
  <c r="O42" i="1"/>
  <c r="M42" i="1"/>
  <c r="K42" i="1"/>
  <c r="I42" i="1"/>
  <c r="G42" i="1"/>
  <c r="O30" i="1"/>
  <c r="M30" i="1"/>
  <c r="K30" i="1"/>
  <c r="I30" i="1"/>
  <c r="G30" i="1"/>
  <c r="O15" i="1"/>
  <c r="M15" i="1"/>
  <c r="K15" i="1"/>
  <c r="I15" i="1"/>
  <c r="G15" i="1"/>
  <c r="O28" i="1"/>
  <c r="M28" i="1"/>
  <c r="K28" i="1"/>
  <c r="I28" i="1"/>
  <c r="G28" i="1"/>
  <c r="O17" i="1"/>
  <c r="M17" i="1"/>
  <c r="K17" i="1"/>
  <c r="I17" i="1"/>
  <c r="G17" i="1"/>
  <c r="O32" i="1"/>
  <c r="M32" i="1"/>
  <c r="K32" i="1"/>
  <c r="I32" i="1"/>
  <c r="G32" i="1"/>
  <c r="O35" i="1"/>
  <c r="M35" i="1"/>
  <c r="K35" i="1"/>
  <c r="I35" i="1"/>
  <c r="G35" i="1"/>
  <c r="O43" i="1"/>
  <c r="M43" i="1"/>
  <c r="K43" i="1"/>
  <c r="I43" i="1"/>
  <c r="G43" i="1"/>
  <c r="O25" i="1"/>
  <c r="M25" i="1"/>
  <c r="K25" i="1"/>
  <c r="I25" i="1"/>
  <c r="G25" i="1"/>
  <c r="O47" i="1"/>
  <c r="M47" i="1"/>
  <c r="K47" i="1"/>
  <c r="I47" i="1"/>
  <c r="G47" i="1"/>
  <c r="O33" i="1"/>
  <c r="M33" i="1"/>
  <c r="K33" i="1"/>
  <c r="I33" i="1"/>
  <c r="G33" i="1"/>
  <c r="O27" i="1"/>
  <c r="M27" i="1"/>
  <c r="K27" i="1"/>
  <c r="I27" i="1"/>
  <c r="G27" i="1"/>
  <c r="O18" i="1"/>
  <c r="M18" i="1"/>
  <c r="K18" i="1"/>
  <c r="I18" i="1"/>
  <c r="G18" i="1"/>
  <c r="O36" i="1"/>
  <c r="M36" i="1"/>
  <c r="K36" i="1"/>
  <c r="I36" i="1"/>
  <c r="G36" i="1"/>
  <c r="O31" i="1"/>
  <c r="M31" i="1"/>
  <c r="K31" i="1"/>
  <c r="I31" i="1"/>
  <c r="G31" i="1"/>
  <c r="O12" i="1"/>
  <c r="M12" i="1"/>
  <c r="K12" i="1"/>
  <c r="I12" i="1"/>
  <c r="G12" i="1"/>
  <c r="O9" i="1"/>
  <c r="M9" i="1"/>
  <c r="K9" i="1"/>
  <c r="I9" i="1"/>
  <c r="G9" i="1"/>
  <c r="O40" i="1"/>
  <c r="M40" i="1"/>
  <c r="K40" i="1"/>
  <c r="I40" i="1"/>
  <c r="G40" i="1"/>
  <c r="O14" i="1"/>
  <c r="M14" i="1"/>
  <c r="K14" i="1"/>
  <c r="I14" i="1"/>
  <c r="G14" i="1"/>
  <c r="O6" i="1"/>
  <c r="M6" i="1"/>
  <c r="K6" i="1"/>
  <c r="I6" i="1"/>
  <c r="G6" i="1"/>
  <c r="O5" i="1"/>
  <c r="M5" i="1"/>
  <c r="K5" i="1"/>
  <c r="I5" i="1"/>
  <c r="G5" i="1"/>
  <c r="P23" i="2" l="1"/>
  <c r="P18" i="2"/>
  <c r="P20" i="2"/>
  <c r="P10" i="2"/>
  <c r="P6" i="2"/>
  <c r="P24" i="2"/>
  <c r="P9" i="2"/>
  <c r="P19" i="2"/>
  <c r="P16" i="2"/>
  <c r="P12" i="2"/>
  <c r="P7" i="2"/>
  <c r="P5" i="2"/>
  <c r="P15" i="2"/>
  <c r="P14" i="2"/>
  <c r="P8" i="2"/>
  <c r="P17" i="2"/>
  <c r="P13" i="2"/>
  <c r="P21" i="2"/>
  <c r="P22" i="2"/>
  <c r="P11" i="2"/>
  <c r="P14" i="1"/>
  <c r="P12" i="1"/>
  <c r="P27" i="1"/>
  <c r="P17" i="1"/>
  <c r="P50" i="1"/>
  <c r="P51" i="1"/>
  <c r="P54" i="1"/>
  <c r="P20" i="1"/>
  <c r="P44" i="1"/>
  <c r="P11" i="1"/>
  <c r="P39" i="1"/>
  <c r="P8" i="1"/>
  <c r="P7" i="1"/>
  <c r="P6" i="1"/>
  <c r="P9" i="1"/>
  <c r="P18" i="1"/>
  <c r="P25" i="1"/>
  <c r="P32" i="1"/>
  <c r="P28" i="1"/>
  <c r="P30" i="1"/>
  <c r="P38" i="1"/>
  <c r="P45" i="1"/>
  <c r="P55" i="1"/>
  <c r="P23" i="1"/>
  <c r="P10" i="1"/>
  <c r="P37" i="1"/>
  <c r="P26" i="1"/>
  <c r="P13" i="1"/>
  <c r="P36" i="1"/>
  <c r="P47" i="1"/>
  <c r="P35" i="1"/>
  <c r="P15" i="1"/>
  <c r="P49" i="1"/>
  <c r="P41" i="1"/>
  <c r="P46" i="1"/>
  <c r="P48" i="1"/>
  <c r="P22" i="1"/>
  <c r="P56" i="1"/>
  <c r="P5" i="1"/>
  <c r="P40" i="1"/>
  <c r="P31" i="1"/>
  <c r="P33" i="1"/>
  <c r="P43" i="1"/>
  <c r="P42" i="1"/>
  <c r="P29" i="1"/>
  <c r="P53" i="1"/>
  <c r="P21" i="1"/>
  <c r="P16" i="1"/>
  <c r="P19" i="1"/>
  <c r="P52" i="1"/>
  <c r="P24" i="1"/>
  <c r="P34" i="1"/>
  <c r="Q13" i="2" l="1"/>
  <c r="R13" i="2" s="1"/>
  <c r="Q10" i="2"/>
  <c r="R10" i="2" s="1"/>
  <c r="Q14" i="2"/>
  <c r="R14" i="2" s="1"/>
  <c r="S14" i="2" s="1"/>
  <c r="Q12" i="2"/>
  <c r="R12" i="2" s="1"/>
  <c r="Q24" i="2"/>
  <c r="R24" i="2" s="1"/>
  <c r="S24" i="2" s="1"/>
  <c r="Q21" i="2"/>
  <c r="R21" i="2" s="1"/>
  <c r="Q17" i="2"/>
  <c r="R17" i="2" s="1"/>
  <c r="S17" i="2" s="1"/>
  <c r="Q20" i="2"/>
  <c r="R20" i="2" s="1"/>
  <c r="S20" i="2" s="1"/>
  <c r="Q15" i="2"/>
  <c r="R15" i="2" s="1"/>
  <c r="S15" i="2" s="1"/>
  <c r="Q16" i="2"/>
  <c r="R16" i="2" s="1"/>
  <c r="Q6" i="2"/>
  <c r="R6" i="2" s="1"/>
  <c r="Q11" i="2"/>
  <c r="R11" i="2" s="1"/>
  <c r="Q8" i="2"/>
  <c r="R8" i="2" s="1"/>
  <c r="Q18" i="2"/>
  <c r="R18" i="2" s="1"/>
  <c r="S18" i="2" s="1"/>
  <c r="Q5" i="2"/>
  <c r="R5" i="2" s="1"/>
  <c r="Q19" i="2"/>
  <c r="R19" i="2" s="1"/>
  <c r="S19" i="2" s="1"/>
  <c r="Q22" i="2"/>
  <c r="R22" i="2" s="1"/>
  <c r="Q23" i="2"/>
  <c r="R23" i="2" s="1"/>
  <c r="Q7" i="2"/>
  <c r="R7" i="2" s="1"/>
  <c r="Q9" i="2"/>
  <c r="R9" i="2" s="1"/>
  <c r="Q34" i="1"/>
  <c r="R34" i="1" s="1"/>
  <c r="Q16" i="1"/>
  <c r="R16" i="1" s="1"/>
  <c r="Q42" i="1"/>
  <c r="R42" i="1" s="1"/>
  <c r="Q33" i="1"/>
  <c r="R33" i="1" s="1"/>
  <c r="S33" i="1" s="1"/>
  <c r="Q5" i="1"/>
  <c r="R5" i="1" s="1"/>
  <c r="Q56" i="1"/>
  <c r="R56" i="1" s="1"/>
  <c r="S56" i="1" s="1"/>
  <c r="Q46" i="1"/>
  <c r="R46" i="1" s="1"/>
  <c r="Q36" i="1"/>
  <c r="R36" i="1" s="1"/>
  <c r="Q26" i="1"/>
  <c r="R26" i="1" s="1"/>
  <c r="Q20" i="1"/>
  <c r="R20" i="1" s="1"/>
  <c r="Q17" i="1"/>
  <c r="R17" i="1" s="1"/>
  <c r="Q11" i="1"/>
  <c r="R11" i="1" s="1"/>
  <c r="Q55" i="1"/>
  <c r="R55" i="1" s="1"/>
  <c r="S55" i="1" s="1"/>
  <c r="Q28" i="1"/>
  <c r="R28" i="1" s="1"/>
  <c r="Q9" i="1"/>
  <c r="R9" i="1" s="1"/>
  <c r="Q24" i="1"/>
  <c r="R24" i="1" s="1"/>
  <c r="S24" i="1" s="1"/>
  <c r="Q21" i="1"/>
  <c r="R21" i="1" s="1"/>
  <c r="Q7" i="1"/>
  <c r="R7" i="1" s="1"/>
  <c r="Q41" i="1"/>
  <c r="R41" i="1" s="1"/>
  <c r="S41" i="1" s="1"/>
  <c r="Q35" i="1"/>
  <c r="R35" i="1" s="1"/>
  <c r="Q39" i="1"/>
  <c r="R39" i="1" s="1"/>
  <c r="Q54" i="1"/>
  <c r="R54" i="1" s="1"/>
  <c r="S54" i="1" s="1"/>
  <c r="Q27" i="1"/>
  <c r="R27" i="1" s="1"/>
  <c r="S27" i="1" s="1"/>
  <c r="Q37" i="1"/>
  <c r="R37" i="1" s="1"/>
  <c r="S37" i="1" s="1"/>
  <c r="Q45" i="1"/>
  <c r="R45" i="1" s="1"/>
  <c r="S45" i="1" s="1"/>
  <c r="Q32" i="1"/>
  <c r="R32" i="1" s="1"/>
  <c r="Q6" i="1"/>
  <c r="R6" i="1" s="1"/>
  <c r="Q52" i="1"/>
  <c r="R52" i="1" s="1"/>
  <c r="S52" i="1" s="1"/>
  <c r="Q53" i="1"/>
  <c r="R53" i="1" s="1"/>
  <c r="S53" i="1" s="1"/>
  <c r="Q31" i="1"/>
  <c r="R31" i="1" s="1"/>
  <c r="S31" i="1" s="1"/>
  <c r="Q8" i="1"/>
  <c r="R8" i="1" s="1"/>
  <c r="Q22" i="1"/>
  <c r="R22" i="1" s="1"/>
  <c r="Q49" i="1"/>
  <c r="R49" i="1" s="1"/>
  <c r="Q47" i="1"/>
  <c r="R47" i="1" s="1"/>
  <c r="Q13" i="1"/>
  <c r="R13" i="1" s="1"/>
  <c r="Q51" i="1"/>
  <c r="R51" i="1" s="1"/>
  <c r="S51" i="1" s="1"/>
  <c r="Q12" i="1"/>
  <c r="R12" i="1" s="1"/>
  <c r="Q10" i="1"/>
  <c r="R10" i="1" s="1"/>
  <c r="Q38" i="1"/>
  <c r="R38" i="1" s="1"/>
  <c r="Q25" i="1"/>
  <c r="R25" i="1" s="1"/>
  <c r="S25" i="1" s="1"/>
  <c r="Q19" i="1"/>
  <c r="R19" i="1" s="1"/>
  <c r="Q29" i="1"/>
  <c r="R29" i="1" s="1"/>
  <c r="Q43" i="1"/>
  <c r="R43" i="1" s="1"/>
  <c r="S43" i="1" s="1"/>
  <c r="Q40" i="1"/>
  <c r="R40" i="1" s="1"/>
  <c r="S40" i="1" s="1"/>
  <c r="Q48" i="1"/>
  <c r="R48" i="1" s="1"/>
  <c r="Q15" i="1"/>
  <c r="R15" i="1" s="1"/>
  <c r="Q44" i="1"/>
  <c r="R44" i="1" s="1"/>
  <c r="Q50" i="1"/>
  <c r="R50" i="1" s="1"/>
  <c r="Q14" i="1"/>
  <c r="R14" i="1" s="1"/>
  <c r="Q23" i="1"/>
  <c r="R23" i="1" s="1"/>
  <c r="Q30" i="1"/>
  <c r="R30" i="1" s="1"/>
  <c r="Q18" i="1"/>
  <c r="R18" i="1" s="1"/>
  <c r="S10" i="2" l="1"/>
  <c r="S8" i="2"/>
  <c r="S13" i="2"/>
  <c r="S9" i="2"/>
  <c r="S11" i="2"/>
  <c r="S12" i="2"/>
  <c r="S7" i="2"/>
  <c r="S5" i="2"/>
  <c r="S6" i="2"/>
  <c r="S13" i="1"/>
  <c r="S8" i="1"/>
  <c r="S6" i="1"/>
  <c r="S9" i="1"/>
  <c r="S17" i="1"/>
  <c r="S23" i="1"/>
  <c r="S15" i="1"/>
  <c r="S10" i="1"/>
  <c r="S7" i="1"/>
  <c r="S20" i="1"/>
  <c r="S16" i="1"/>
  <c r="S14" i="1"/>
  <c r="S19" i="1"/>
  <c r="S12" i="1"/>
  <c r="S21" i="1"/>
  <c r="S5" i="1"/>
  <c r="S18" i="1"/>
  <c r="S22" i="1"/>
  <c r="S11" i="1"/>
</calcChain>
</file>

<file path=xl/sharedStrings.xml><?xml version="1.0" encoding="utf-8"?>
<sst xmlns="http://schemas.openxmlformats.org/spreadsheetml/2006/main" count="938" uniqueCount="393">
  <si>
    <t>DEFI ESCALADE Benjamines</t>
  </si>
  <si>
    <t>Tarbes le 17/12/25</t>
  </si>
  <si>
    <t>Voie N° 1</t>
  </si>
  <si>
    <t>Voie N° 2</t>
  </si>
  <si>
    <t>Voie N° 3</t>
  </si>
  <si>
    <t>Voie N° 4</t>
  </si>
  <si>
    <t>Dos</t>
  </si>
  <si>
    <t>Noms</t>
  </si>
  <si>
    <t>Prénoms</t>
  </si>
  <si>
    <t>Cat</t>
  </si>
  <si>
    <t>Etab</t>
  </si>
  <si>
    <t>Nbre de zones validées</t>
  </si>
  <si>
    <t>Points</t>
  </si>
  <si>
    <t>Temps</t>
  </si>
  <si>
    <t>Rang Vitesse</t>
  </si>
  <si>
    <t>Total points</t>
  </si>
  <si>
    <t>Clast</t>
  </si>
  <si>
    <t>SERRES</t>
  </si>
  <si>
    <t>Mahée</t>
  </si>
  <si>
    <t>BF</t>
  </si>
  <si>
    <t>Collège Beaulieu</t>
  </si>
  <si>
    <t>DAVAL</t>
  </si>
  <si>
    <t>Jeanne</t>
  </si>
  <si>
    <t>PEREZ</t>
  </si>
  <si>
    <t>Léa</t>
  </si>
  <si>
    <t>ROUZES</t>
  </si>
  <si>
    <t>Jenny</t>
  </si>
  <si>
    <t>CHABOSY</t>
  </si>
  <si>
    <t>Apolline</t>
  </si>
  <si>
    <t>GRIMAUD FARGIER</t>
  </si>
  <si>
    <t>Alice</t>
  </si>
  <si>
    <t>Collège Blanche Odin</t>
  </si>
  <si>
    <t>SEGUIN</t>
  </si>
  <si>
    <t>Naily</t>
  </si>
  <si>
    <t>HOURIE STOJKOV</t>
  </si>
  <si>
    <t>Milena</t>
  </si>
  <si>
    <t>CHALLOT</t>
  </si>
  <si>
    <t>CATALAN BADOSA</t>
  </si>
  <si>
    <t>Paloma</t>
  </si>
  <si>
    <t>Collège climatique René Billères</t>
  </si>
  <si>
    <t>Collège Jeanne d'Arc</t>
  </si>
  <si>
    <t>GABARRET</t>
  </si>
  <si>
    <t>Elise</t>
  </si>
  <si>
    <t>LARROZE MIQUEL</t>
  </si>
  <si>
    <t>Jade</t>
  </si>
  <si>
    <t>PRONE</t>
  </si>
  <si>
    <t>Amandine</t>
  </si>
  <si>
    <t>NOTE</t>
  </si>
  <si>
    <t>Emma</t>
  </si>
  <si>
    <t>BLANCHET SORIA</t>
  </si>
  <si>
    <t>AMBRE</t>
  </si>
  <si>
    <t>Collège La Serre de Sarsan</t>
  </si>
  <si>
    <t>LEIB</t>
  </si>
  <si>
    <t>JULIETTE</t>
  </si>
  <si>
    <t>MAURIES</t>
  </si>
  <si>
    <t>VALENTINE</t>
  </si>
  <si>
    <t>Maelys</t>
  </si>
  <si>
    <t>NOGUEIRA</t>
  </si>
  <si>
    <t>Collège Maréchal Foch</t>
  </si>
  <si>
    <t>GARNIER</t>
  </si>
  <si>
    <t>Lou</t>
  </si>
  <si>
    <t>CHAUVEAU</t>
  </si>
  <si>
    <t>Lana</t>
  </si>
  <si>
    <t>Collège Massey</t>
  </si>
  <si>
    <t>ENSISCO CATAY</t>
  </si>
  <si>
    <t>FUMAZ</t>
  </si>
  <si>
    <t>Cameron</t>
  </si>
  <si>
    <t>M'BAYE</t>
  </si>
  <si>
    <t>Naomie</t>
  </si>
  <si>
    <t>RATAJCZAK</t>
  </si>
  <si>
    <t>Emy</t>
  </si>
  <si>
    <t>SEMBRES</t>
  </si>
  <si>
    <t>DOYEN</t>
  </si>
  <si>
    <t>Sarha</t>
  </si>
  <si>
    <t>Collège Paul Éluard</t>
  </si>
  <si>
    <t>MENDIBURE</t>
  </si>
  <si>
    <t>Lizzie</t>
  </si>
  <si>
    <t>HUGUET</t>
  </si>
  <si>
    <t>Sarah</t>
  </si>
  <si>
    <t>KARAGUEZIAN</t>
  </si>
  <si>
    <t>ELISE</t>
  </si>
  <si>
    <t>LAVEDAN</t>
  </si>
  <si>
    <t>Maud</t>
  </si>
  <si>
    <t>PELLETIER</t>
  </si>
  <si>
    <t>Laurine</t>
  </si>
  <si>
    <t>TILHAC</t>
  </si>
  <si>
    <t>Maxine</t>
  </si>
  <si>
    <t>BOIDE VERNAGEAU</t>
  </si>
  <si>
    <t>NAELIE</t>
  </si>
  <si>
    <t>Collège Paul Valéry</t>
  </si>
  <si>
    <t>BRIE</t>
  </si>
  <si>
    <t>CAZAUX</t>
  </si>
  <si>
    <t>LALY</t>
  </si>
  <si>
    <t>ENCAUSSE</t>
  </si>
  <si>
    <t>ANOUCK</t>
  </si>
  <si>
    <t>GAUCI</t>
  </si>
  <si>
    <t>ROMANE</t>
  </si>
  <si>
    <t>LOPES-FREIRE</t>
  </si>
  <si>
    <t>ELOISE</t>
  </si>
  <si>
    <t>N'DIAYE</t>
  </si>
  <si>
    <t>NAISSA</t>
  </si>
  <si>
    <t>SAMPAIO</t>
  </si>
  <si>
    <t>ANAE</t>
  </si>
  <si>
    <t>SYLVESTRE</t>
  </si>
  <si>
    <t>ANNA</t>
  </si>
  <si>
    <t>Collège Pierre Mendès France</t>
  </si>
  <si>
    <t>DUTREY</t>
  </si>
  <si>
    <t>MARAETAATA</t>
  </si>
  <si>
    <t>HINATEA</t>
  </si>
  <si>
    <t>LARRE</t>
  </si>
  <si>
    <t>LAPEYRE</t>
  </si>
  <si>
    <t>Camille</t>
  </si>
  <si>
    <t>Collège Pyrénées</t>
  </si>
  <si>
    <t>CHLOE</t>
  </si>
  <si>
    <t>FONTAN</t>
  </si>
  <si>
    <t>Clothilde</t>
  </si>
  <si>
    <t>DELGADO</t>
  </si>
  <si>
    <t>MATHEVET</t>
  </si>
  <si>
    <t>Charline</t>
  </si>
  <si>
    <t>MADI</t>
  </si>
  <si>
    <t>Laïka</t>
  </si>
  <si>
    <t>BRENER</t>
  </si>
  <si>
    <t>Léila</t>
  </si>
  <si>
    <t>Collège Victor Hugo</t>
  </si>
  <si>
    <t>ROBERT</t>
  </si>
  <si>
    <t>DEFI ESCALADE Minimes Garçons</t>
  </si>
  <si>
    <t>MOLE</t>
  </si>
  <si>
    <t>Yaël</t>
  </si>
  <si>
    <t>MG</t>
  </si>
  <si>
    <t>RICHARD</t>
  </si>
  <si>
    <t>Eliott</t>
  </si>
  <si>
    <t>SERIN</t>
  </si>
  <si>
    <t>Artus</t>
  </si>
  <si>
    <t>BLANCHET ESCAFFRE</t>
  </si>
  <si>
    <t>Gabriel</t>
  </si>
  <si>
    <t>OUESLATI</t>
  </si>
  <si>
    <t>Mohsen</t>
  </si>
  <si>
    <t>Robin</t>
  </si>
  <si>
    <t>DABEZIES</t>
  </si>
  <si>
    <t>Augustin</t>
  </si>
  <si>
    <t>FERRETTI</t>
  </si>
  <si>
    <t>Giovani</t>
  </si>
  <si>
    <t>MARTIN NOVILLO</t>
  </si>
  <si>
    <t>Samuel</t>
  </si>
  <si>
    <t>Loris</t>
  </si>
  <si>
    <t>GUESNARD</t>
  </si>
  <si>
    <t>Bastien</t>
  </si>
  <si>
    <t>LOPES FREIRE</t>
  </si>
  <si>
    <t>Gael</t>
  </si>
  <si>
    <t>LURON</t>
  </si>
  <si>
    <t>Nathan</t>
  </si>
  <si>
    <t>OTHILY</t>
  </si>
  <si>
    <t>BERINGUET</t>
  </si>
  <si>
    <t>GABRIEL</t>
  </si>
  <si>
    <t>GIRAUDEL</t>
  </si>
  <si>
    <t>Simon</t>
  </si>
  <si>
    <t>CHRISTIAENS</t>
  </si>
  <si>
    <t>Antoine</t>
  </si>
  <si>
    <t>DALLAPICCOLA</t>
  </si>
  <si>
    <t>Damien</t>
  </si>
  <si>
    <t>LECLERCQ</t>
  </si>
  <si>
    <t>Lubin</t>
  </si>
  <si>
    <t>Lycée climatique René Billères</t>
  </si>
  <si>
    <t>FRANCES</t>
  </si>
  <si>
    <t>Valentin</t>
  </si>
  <si>
    <t>Lycée général et technologique Jean Dupuy</t>
  </si>
  <si>
    <t>DEFI ESCALADE Benjamins Garçons</t>
  </si>
  <si>
    <t>Ne remplir que les colonnes blanches</t>
  </si>
  <si>
    <t>Exemples de saisie du temps V4 : Tapez 12586 pour 1'25"86, 05932 pour 0'59"32</t>
  </si>
  <si>
    <t>Rang / Temps</t>
  </si>
  <si>
    <t>DOU</t>
  </si>
  <si>
    <t>Timéo</t>
  </si>
  <si>
    <t>BG</t>
  </si>
  <si>
    <t>GARZONE</t>
  </si>
  <si>
    <t>Raphael</t>
  </si>
  <si>
    <t>LAMOLLE</t>
  </si>
  <si>
    <t>Baptiste</t>
  </si>
  <si>
    <t>ZEKRINI</t>
  </si>
  <si>
    <t>Maël</t>
  </si>
  <si>
    <t>STEPHAN</t>
  </si>
  <si>
    <t>Toma</t>
  </si>
  <si>
    <t>OLICARD BORGELLA</t>
  </si>
  <si>
    <t>Marius</t>
  </si>
  <si>
    <t>ABEILLÉ</t>
  </si>
  <si>
    <t>Martin</t>
  </si>
  <si>
    <t>Pierre</t>
  </si>
  <si>
    <t>HARRISON</t>
  </si>
  <si>
    <t>ROMAN</t>
  </si>
  <si>
    <t>Louison</t>
  </si>
  <si>
    <t>PONSART</t>
  </si>
  <si>
    <t>Mathias</t>
  </si>
  <si>
    <t>Collège Desaix</t>
  </si>
  <si>
    <t>CESTER</t>
  </si>
  <si>
    <t>FAUVEL</t>
  </si>
  <si>
    <t>Dayann</t>
  </si>
  <si>
    <t>Clément</t>
  </si>
  <si>
    <t>ESCOLA</t>
  </si>
  <si>
    <t>Zachary</t>
  </si>
  <si>
    <t>LANSELOT</t>
  </si>
  <si>
    <t>Aaron</t>
  </si>
  <si>
    <t>CLIMENT</t>
  </si>
  <si>
    <t>Esteban</t>
  </si>
  <si>
    <t>SOMPROU</t>
  </si>
  <si>
    <t>Louis</t>
  </si>
  <si>
    <t>GREGORI SANDERRE</t>
  </si>
  <si>
    <t>Joshua</t>
  </si>
  <si>
    <t>OLIVIER</t>
  </si>
  <si>
    <t>Lou-Ange</t>
  </si>
  <si>
    <t>AUDIGIER</t>
  </si>
  <si>
    <t>LOUIS</t>
  </si>
  <si>
    <t>MAGENDIE</t>
  </si>
  <si>
    <t>Timeo</t>
  </si>
  <si>
    <t>REY-HERME</t>
  </si>
  <si>
    <t>Nicolas</t>
  </si>
  <si>
    <t>THIEBAULT</t>
  </si>
  <si>
    <t>Alexandre</t>
  </si>
  <si>
    <t>Maxime</t>
  </si>
  <si>
    <t>CASTELLA</t>
  </si>
  <si>
    <t>PABLO</t>
  </si>
  <si>
    <t>CHAUZET</t>
  </si>
  <si>
    <t>EVANN</t>
  </si>
  <si>
    <t>JUSTIN</t>
  </si>
  <si>
    <t>IBAN</t>
  </si>
  <si>
    <t>MARSALI</t>
  </si>
  <si>
    <t>YASSER</t>
  </si>
  <si>
    <t>TEIXEIRA</t>
  </si>
  <si>
    <t>Lino</t>
  </si>
  <si>
    <t>CASSOULET DIAS</t>
  </si>
  <si>
    <t>Milan</t>
  </si>
  <si>
    <t>GARCIA</t>
  </si>
  <si>
    <t>HUGO</t>
  </si>
  <si>
    <t>DUBARRY</t>
  </si>
  <si>
    <t>Manoa</t>
  </si>
  <si>
    <t>BRAGA</t>
  </si>
  <si>
    <t>Arthur</t>
  </si>
  <si>
    <t>TOURNIÉ</t>
  </si>
  <si>
    <t>Paul</t>
  </si>
  <si>
    <t>LAGAÜZERE</t>
  </si>
  <si>
    <t>Yann</t>
  </si>
  <si>
    <t>DEMBINSKI</t>
  </si>
  <si>
    <t>Gabin</t>
  </si>
  <si>
    <t>FERRAO</t>
  </si>
  <si>
    <t>Lucas</t>
  </si>
  <si>
    <t>BARRIERE</t>
  </si>
  <si>
    <t>DA COSTA</t>
  </si>
  <si>
    <t>Ruben</t>
  </si>
  <si>
    <t>CHAMPROUX HENRIQUES</t>
  </si>
  <si>
    <t>ARNAULT</t>
  </si>
  <si>
    <t>DEFI ESCALADE Minimes Filles</t>
  </si>
  <si>
    <t>AUBAULT</t>
  </si>
  <si>
    <t>Mylène</t>
  </si>
  <si>
    <t>MF</t>
  </si>
  <si>
    <t>BEGUE</t>
  </si>
  <si>
    <t>Tania</t>
  </si>
  <si>
    <t>DOUTRE</t>
  </si>
  <si>
    <t>Anita</t>
  </si>
  <si>
    <t>GROLLEAU</t>
  </si>
  <si>
    <t>Anouk</t>
  </si>
  <si>
    <t>Mila</t>
  </si>
  <si>
    <t>LUCET</t>
  </si>
  <si>
    <t>ALICE</t>
  </si>
  <si>
    <t>ZANUTTINI</t>
  </si>
  <si>
    <t>MARIE</t>
  </si>
  <si>
    <t>Lisa</t>
  </si>
  <si>
    <t>BYDLOWSKI</t>
  </si>
  <si>
    <t>JEANNE</t>
  </si>
  <si>
    <t>FRELAUT</t>
  </si>
  <si>
    <t>Hillary</t>
  </si>
  <si>
    <t>GUEBEL</t>
  </si>
  <si>
    <t>Clélia</t>
  </si>
  <si>
    <t>MANSOUR</t>
  </si>
  <si>
    <t>Romayssaa</t>
  </si>
  <si>
    <t>Alicia</t>
  </si>
  <si>
    <t>JANOSZKA</t>
  </si>
  <si>
    <t>ROUZIER</t>
  </si>
  <si>
    <t>Malie</t>
  </si>
  <si>
    <t>WALTER</t>
  </si>
  <si>
    <t>Susy</t>
  </si>
  <si>
    <t>Lise</t>
  </si>
  <si>
    <t>EMMIE</t>
  </si>
  <si>
    <t>MARQUES CARNEIRO</t>
  </si>
  <si>
    <t>Diana</t>
  </si>
  <si>
    <t>Maria</t>
  </si>
  <si>
    <t>MAZARS</t>
  </si>
  <si>
    <t>LAVIGNE</t>
  </si>
  <si>
    <t>Lily</t>
  </si>
  <si>
    <t>FAYOL</t>
  </si>
  <si>
    <t>Mathilde</t>
  </si>
  <si>
    <t>FALCONNET</t>
  </si>
  <si>
    <t>HERNANDEZ</t>
  </si>
  <si>
    <t>FOLIO</t>
  </si>
  <si>
    <t>TIHA</t>
  </si>
  <si>
    <t>DEFI ESCALADE Cadettes Filles</t>
  </si>
  <si>
    <t>CF</t>
  </si>
  <si>
    <t>GAUBERT</t>
  </si>
  <si>
    <t>Marine</t>
  </si>
  <si>
    <t>CHETTRI</t>
  </si>
  <si>
    <t>Jissel</t>
  </si>
  <si>
    <t>AMBIT</t>
  </si>
  <si>
    <t>MAIANA</t>
  </si>
  <si>
    <t>Lycée général et technologique Marie Curie</t>
  </si>
  <si>
    <t>BARROIS</t>
  </si>
  <si>
    <t>Faustine</t>
  </si>
  <si>
    <t>ALONSO</t>
  </si>
  <si>
    <t>Clara</t>
  </si>
  <si>
    <t>Lycée général privé Peyramale Saint-Joseph</t>
  </si>
  <si>
    <t>CHAULET</t>
  </si>
  <si>
    <t>MARTINEL</t>
  </si>
  <si>
    <t>Albane</t>
  </si>
  <si>
    <t>DUFAURE</t>
  </si>
  <si>
    <t>Lycée général Théophile Gautier</t>
  </si>
  <si>
    <t>WILSON</t>
  </si>
  <si>
    <t>Zoé</t>
  </si>
  <si>
    <t>Lycée polyvalent Victor Duruy</t>
  </si>
  <si>
    <t xml:space="preserve">COSTANTINI </t>
  </si>
  <si>
    <t>Leila</t>
  </si>
  <si>
    <t>Lycée Jean Monnet</t>
  </si>
  <si>
    <t>Ilona</t>
  </si>
  <si>
    <t>Lycée Jean Dupuy</t>
  </si>
  <si>
    <t xml:space="preserve">BOULAY </t>
  </si>
  <si>
    <t>Lauryne</t>
  </si>
  <si>
    <t>Lycée Victor Duruy</t>
  </si>
  <si>
    <t>DEFI ESCALADE Cadets Garçons</t>
  </si>
  <si>
    <t>BOUTEIX</t>
  </si>
  <si>
    <t>CG</t>
  </si>
  <si>
    <t>CABARE</t>
  </si>
  <si>
    <t>YANIS</t>
  </si>
  <si>
    <t>SAISSET</t>
  </si>
  <si>
    <t>Eliot</t>
  </si>
  <si>
    <t>TROUBAT</t>
  </si>
  <si>
    <t>Julian</t>
  </si>
  <si>
    <t>VIVES</t>
  </si>
  <si>
    <t>NATHAN</t>
  </si>
  <si>
    <t>CHATELIN</t>
  </si>
  <si>
    <t>Dorian</t>
  </si>
  <si>
    <t>DE LA FUENTE</t>
  </si>
  <si>
    <t>LYLIAN</t>
  </si>
  <si>
    <t>CANESSA</t>
  </si>
  <si>
    <t>NICOLAS</t>
  </si>
  <si>
    <t>JOSEPH</t>
  </si>
  <si>
    <t>EMILIEN</t>
  </si>
  <si>
    <t>NONON</t>
  </si>
  <si>
    <t>MARTIN</t>
  </si>
  <si>
    <t>PERDU NEMIROVSKAIA</t>
  </si>
  <si>
    <t>Matvey</t>
  </si>
  <si>
    <t>Thomas</t>
  </si>
  <si>
    <t>JULES</t>
  </si>
  <si>
    <t>COLOMBO</t>
  </si>
  <si>
    <t>TEEDJY</t>
  </si>
  <si>
    <t>CHALOT</t>
  </si>
  <si>
    <t>PIERRE</t>
  </si>
  <si>
    <t>LAPORTE</t>
  </si>
  <si>
    <t>MASUREL</t>
  </si>
  <si>
    <t>TITOUAN</t>
  </si>
  <si>
    <t>ANGELONI</t>
  </si>
  <si>
    <t>MATTEO</t>
  </si>
  <si>
    <t>PERIERS</t>
  </si>
  <si>
    <t>Thibault</t>
  </si>
  <si>
    <t>DUGUY</t>
  </si>
  <si>
    <t>DELEMONT</t>
  </si>
  <si>
    <t>Lycée professionnel Jean Dupuy</t>
  </si>
  <si>
    <t>PUISSEGUR</t>
  </si>
  <si>
    <t>Mael</t>
  </si>
  <si>
    <t>DEFI ESCALADE Juniors Séniors Filles</t>
  </si>
  <si>
    <t>GUINVARCH</t>
  </si>
  <si>
    <t>Ophélie</t>
  </si>
  <si>
    <t>JF</t>
  </si>
  <si>
    <t>PAILHE-BELAIR</t>
  </si>
  <si>
    <t>Maia</t>
  </si>
  <si>
    <t>ROPELE</t>
  </si>
  <si>
    <t>DUMEC</t>
  </si>
  <si>
    <t>Maelle</t>
  </si>
  <si>
    <t>DESCOURSIERES</t>
  </si>
  <si>
    <t>LARISSA</t>
  </si>
  <si>
    <t>BERT LATRILLE</t>
  </si>
  <si>
    <t>COTTIN  MOUYEN-BIE</t>
  </si>
  <si>
    <t>JULIE</t>
  </si>
  <si>
    <t>LAMOUREUX DOLEAC</t>
  </si>
  <si>
    <t>Juliette</t>
  </si>
  <si>
    <t>DEFI ESCALADE Juniors Séniors Garçons</t>
  </si>
  <si>
    <t>JG</t>
  </si>
  <si>
    <t>BAH AHMAD</t>
  </si>
  <si>
    <t>MOUCTAR</t>
  </si>
  <si>
    <t>PARPAITE</t>
  </si>
  <si>
    <t>MEZZACASA</t>
  </si>
  <si>
    <t>GOUTENEGRE</t>
  </si>
  <si>
    <t>ALLA</t>
  </si>
  <si>
    <t>COUREAU PEYROU</t>
  </si>
  <si>
    <t>YAHN</t>
  </si>
  <si>
    <t xml:space="preserve">FARTHOUAT </t>
  </si>
  <si>
    <t>Lycée Marie Curie</t>
  </si>
  <si>
    <t>ACLOQUE</t>
  </si>
  <si>
    <t>Lycée agricole Jean Monnet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</si>
</sst>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&quot;' &quot;00&quot;'' &quot;00"/>
  </numFmts>
  <fonts count="25" x14ac:knownFonts="1">
    <font>
      <sz val="11"/>
      <color theme="1"/>
      <name val="Calibri"/>
      <family val="2"/>
      <scheme val="minor"/>
    </font>
    <font>
      <sz val="16"/>
      <name val="Comic Sans MS"/>
      <family val="4"/>
    </font>
    <font>
      <sz val="16"/>
      <color theme="1"/>
      <name val="Comic Sans MS"/>
      <family val="4"/>
    </font>
    <font>
      <sz val="11"/>
      <color theme="1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sz val="8"/>
      <name val="Comic Sans MS"/>
      <family val="4"/>
    </font>
    <font>
      <sz val="9"/>
      <color theme="1"/>
      <name val="Comic Sans MS"/>
      <family val="4"/>
    </font>
    <font>
      <sz val="10"/>
      <name val="Times New Roman"/>
      <family val="1"/>
    </font>
    <font>
      <sz val="8"/>
      <name val="Times New Roman"/>
      <family val="1"/>
    </font>
    <font>
      <sz val="8"/>
      <color theme="1"/>
      <name val="Calibri"/>
      <family val="2"/>
      <scheme val="minor"/>
    </font>
    <font>
      <sz val="16"/>
      <name val="Comic Sans MS"/>
      <family val="4"/>
      <charset val="1"/>
    </font>
    <font>
      <sz val="16"/>
      <color rgb="FF000000"/>
      <name val="Comic Sans MS"/>
      <family val="4"/>
      <charset val="1"/>
    </font>
    <font>
      <sz val="11"/>
      <color rgb="FF000000"/>
      <name val="Comic Sans MS"/>
      <family val="4"/>
      <charset val="1"/>
    </font>
    <font>
      <sz val="12"/>
      <name val="Comic Sans MS"/>
      <family val="4"/>
      <charset val="1"/>
    </font>
    <font>
      <b/>
      <sz val="14"/>
      <color rgb="FF000000"/>
      <name val="Comic Sans MS"/>
      <family val="4"/>
      <charset val="1"/>
    </font>
    <font>
      <sz val="10"/>
      <name val="Comic Sans MS"/>
      <family val="4"/>
      <charset val="1"/>
    </font>
    <font>
      <b/>
      <sz val="10"/>
      <name val="Comic Sans MS"/>
      <family val="4"/>
      <charset val="1"/>
    </font>
    <font>
      <b/>
      <sz val="12"/>
      <name val="Comic Sans MS"/>
      <family val="4"/>
      <charset val="1"/>
    </font>
    <font>
      <sz val="8"/>
      <name val="Comic Sans MS"/>
      <family val="4"/>
      <charset val="1"/>
    </font>
    <font>
      <sz val="8"/>
      <name val="Times New Roman"/>
      <family val="1"/>
      <charset val="1"/>
    </font>
    <font>
      <sz val="10"/>
      <name val="Times New Roman"/>
      <family val="1"/>
      <charset val="1"/>
    </font>
    <font>
      <sz val="8"/>
      <color rgb="FF00000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DBEEF4"/>
        <bgColor rgb="FFCC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9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0" fillId="0" borderId="6" xfId="0" applyBorder="1"/>
    <xf numFmtId="0" fontId="0" fillId="0" borderId="4" xfId="0" applyBorder="1" applyAlignment="1">
      <alignment horizontal="center"/>
    </xf>
    <xf numFmtId="164" fontId="10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1" xfId="0" applyBorder="1"/>
    <xf numFmtId="0" fontId="0" fillId="5" borderId="1" xfId="0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" fontId="10" fillId="6" borderId="1" xfId="0" applyNumberFormat="1" applyFont="1" applyFill="1" applyBorder="1" applyAlignment="1">
      <alignment horizontal="center"/>
    </xf>
    <xf numFmtId="0" fontId="0" fillId="6" borderId="1" xfId="0" applyFill="1" applyBorder="1"/>
    <xf numFmtId="0" fontId="0" fillId="6" borderId="4" xfId="0" applyFill="1" applyBorder="1" applyAlignment="1">
      <alignment horizontal="center"/>
    </xf>
    <xf numFmtId="165" fontId="10" fillId="6" borderId="1" xfId="0" applyNumberFormat="1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0" fillId="0" borderId="1" xfId="0" applyFill="1" applyBorder="1"/>
    <xf numFmtId="164" fontId="10" fillId="3" borderId="1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/>
    </xf>
    <xf numFmtId="165" fontId="10" fillId="0" borderId="1" xfId="0" applyNumberFormat="1" applyFont="1" applyFill="1" applyBorder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0" fillId="0" borderId="6" xfId="0" applyFont="1" applyBorder="1"/>
    <xf numFmtId="0" fontId="0" fillId="0" borderId="4" xfId="0" applyBorder="1" applyAlignment="1" applyProtection="1">
      <alignment horizontal="center"/>
      <protection locked="0"/>
    </xf>
    <xf numFmtId="164" fontId="23" fillId="7" borderId="1" xfId="0" applyNumberFormat="1" applyFont="1" applyFill="1" applyBorder="1" applyAlignment="1">
      <alignment horizontal="center"/>
    </xf>
    <xf numFmtId="1" fontId="23" fillId="0" borderId="4" xfId="0" applyNumberFormat="1" applyFont="1" applyBorder="1" applyAlignment="1" applyProtection="1">
      <alignment horizontal="center"/>
      <protection locked="0"/>
    </xf>
    <xf numFmtId="165" fontId="23" fillId="0" borderId="1" xfId="0" applyNumberFormat="1" applyFont="1" applyBorder="1" applyAlignment="1">
      <alignment horizontal="center"/>
    </xf>
    <xf numFmtId="0" fontId="23" fillId="7" borderId="1" xfId="0" applyFont="1" applyFill="1" applyBorder="1" applyAlignment="1">
      <alignment horizontal="center"/>
    </xf>
    <xf numFmtId="164" fontId="23" fillId="8" borderId="1" xfId="0" applyNumberFormat="1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0" fillId="0" borderId="1" xfId="0" applyFont="1" applyBorder="1"/>
    <xf numFmtId="0" fontId="24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20" fillId="0" borderId="4" xfId="0" applyFont="1" applyBorder="1" applyAlignment="1">
      <alignment horizontal="center" vertical="center"/>
    </xf>
    <xf numFmtId="165" fontId="23" fillId="0" borderId="1" xfId="0" applyNumberFormat="1" applyFont="1" applyBorder="1" applyAlignment="1" applyProtection="1">
      <alignment horizontal="center"/>
      <protection locked="0"/>
    </xf>
    <xf numFmtId="0" fontId="0" fillId="9" borderId="1" xfId="0" applyFill="1" applyBorder="1" applyAlignment="1">
      <alignment horizontal="center"/>
    </xf>
    <xf numFmtId="1" fontId="23" fillId="0" borderId="1" xfId="0" applyNumberFormat="1" applyFont="1" applyBorder="1" applyAlignment="1" applyProtection="1">
      <alignment horizontal="center"/>
      <protection locked="0"/>
    </xf>
    <xf numFmtId="0" fontId="2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abSelected="1" workbookViewId="0">
      <selection activeCell="U33" sqref="U33"/>
    </sheetView>
  </sheetViews>
  <sheetFormatPr baseColWidth="10" defaultRowHeight="15" x14ac:dyDescent="0.25"/>
  <cols>
    <col min="1" max="1" width="3.5703125" customWidth="1"/>
    <col min="2" max="2" width="17.140625" customWidth="1"/>
    <col min="3" max="3" width="14.7109375" customWidth="1"/>
    <col min="4" max="4" width="3.7109375" bestFit="1" customWidth="1"/>
    <col min="5" max="5" width="26.7109375" customWidth="1"/>
    <col min="6" max="6" width="6.7109375" style="45" customWidth="1"/>
    <col min="7" max="7" width="5.28515625" customWidth="1"/>
    <col min="8" max="8" width="6.7109375" customWidth="1"/>
    <col min="9" max="9" width="5.42578125" customWidth="1"/>
    <col min="10" max="10" width="6.7109375" customWidth="1"/>
    <col min="11" max="11" width="5.5703125" customWidth="1"/>
    <col min="12" max="12" width="6.7109375" customWidth="1"/>
    <col min="13" max="13" width="5.140625" customWidth="1"/>
    <col min="14" max="14" width="7.85546875" customWidth="1"/>
    <col min="15" max="15" width="6.5703125" customWidth="1"/>
    <col min="16" max="16" width="5.85546875" bestFit="1" customWidth="1"/>
    <col min="17" max="18" width="4.7109375" hidden="1" customWidth="1"/>
    <col min="19" max="19" width="4.7109375" style="6" customWidth="1"/>
  </cols>
  <sheetData>
    <row r="1" spans="1:21" ht="24" x14ac:dyDescent="0.45">
      <c r="A1" s="89" t="s">
        <v>0</v>
      </c>
      <c r="B1" s="89"/>
      <c r="C1" s="89"/>
      <c r="D1" s="89"/>
      <c r="E1" s="89"/>
      <c r="F1" s="90"/>
      <c r="G1" s="90"/>
      <c r="H1" s="90"/>
      <c r="I1" s="90"/>
      <c r="J1" s="90"/>
      <c r="K1" s="90"/>
      <c r="L1" s="90"/>
      <c r="M1" s="90"/>
      <c r="N1" s="90"/>
      <c r="S1" s="1"/>
      <c r="T1" s="2"/>
      <c r="U1" s="2"/>
    </row>
    <row r="2" spans="1:21" ht="24" x14ac:dyDescent="0.45">
      <c r="A2" s="89" t="s">
        <v>1</v>
      </c>
      <c r="B2" s="89"/>
      <c r="C2" s="89"/>
      <c r="D2" s="89"/>
      <c r="E2" s="89"/>
      <c r="F2" s="3"/>
      <c r="G2" s="3"/>
      <c r="H2" s="4"/>
      <c r="I2" s="4"/>
      <c r="J2" s="4"/>
      <c r="K2" s="4"/>
      <c r="L2" s="4"/>
      <c r="M2" s="4"/>
      <c r="N2" s="5"/>
      <c r="O2" s="5"/>
      <c r="U2" s="2"/>
    </row>
    <row r="3" spans="1:21" ht="16.5" x14ac:dyDescent="0.3">
      <c r="A3" s="7"/>
      <c r="B3" s="2"/>
      <c r="C3" s="2"/>
      <c r="D3" s="2"/>
      <c r="E3" s="2"/>
      <c r="F3" s="91" t="s">
        <v>2</v>
      </c>
      <c r="G3" s="91"/>
      <c r="H3" s="92" t="s">
        <v>3</v>
      </c>
      <c r="I3" s="93"/>
      <c r="J3" s="92" t="s">
        <v>4</v>
      </c>
      <c r="K3" s="93"/>
      <c r="L3" s="92" t="s">
        <v>5</v>
      </c>
      <c r="M3" s="93"/>
      <c r="N3" s="93"/>
      <c r="O3" s="94"/>
      <c r="P3" s="7"/>
      <c r="Q3" s="7"/>
      <c r="R3" s="2"/>
      <c r="S3" s="1"/>
      <c r="T3" s="2"/>
      <c r="U3" s="2"/>
    </row>
    <row r="4" spans="1:21" ht="50.25" customHeight="1" x14ac:dyDescent="0.3">
      <c r="A4" s="8" t="s">
        <v>6</v>
      </c>
      <c r="B4" s="9" t="s">
        <v>7</v>
      </c>
      <c r="C4" s="9" t="s">
        <v>8</v>
      </c>
      <c r="D4" s="10" t="s">
        <v>9</v>
      </c>
      <c r="E4" s="9" t="s">
        <v>10</v>
      </c>
      <c r="F4" s="11" t="s">
        <v>11</v>
      </c>
      <c r="G4" s="12" t="s">
        <v>12</v>
      </c>
      <c r="H4" s="11" t="s">
        <v>11</v>
      </c>
      <c r="I4" s="12" t="s">
        <v>12</v>
      </c>
      <c r="J4" s="11" t="s">
        <v>11</v>
      </c>
      <c r="K4" s="12" t="s">
        <v>12</v>
      </c>
      <c r="L4" s="11" t="s">
        <v>11</v>
      </c>
      <c r="M4" s="12" t="s">
        <v>12</v>
      </c>
      <c r="N4" s="12" t="s">
        <v>13</v>
      </c>
      <c r="O4" s="12" t="s">
        <v>14</v>
      </c>
      <c r="P4" s="13" t="s">
        <v>15</v>
      </c>
      <c r="Q4" s="8"/>
      <c r="R4" s="14"/>
      <c r="S4" s="15" t="s">
        <v>16</v>
      </c>
      <c r="T4" s="2"/>
      <c r="U4" s="2"/>
    </row>
    <row r="5" spans="1:21" x14ac:dyDescent="0.25">
      <c r="A5" s="16">
        <v>1</v>
      </c>
      <c r="B5" s="17" t="s">
        <v>17</v>
      </c>
      <c r="C5" s="17" t="s">
        <v>18</v>
      </c>
      <c r="D5" s="17" t="s">
        <v>19</v>
      </c>
      <c r="E5" s="17" t="s">
        <v>20</v>
      </c>
      <c r="F5" s="18">
        <v>10</v>
      </c>
      <c r="G5" s="19">
        <f t="shared" ref="G5:G36" si="0">IF(F5=0,"",F5/10*100)</f>
        <v>100</v>
      </c>
      <c r="H5" s="20">
        <v>10</v>
      </c>
      <c r="I5" s="19">
        <f t="shared" ref="I5:I36" si="1">IF(H5=0,"",H5/10*120)</f>
        <v>120</v>
      </c>
      <c r="J5" s="20">
        <v>10</v>
      </c>
      <c r="K5" s="19">
        <f t="shared" ref="K5:K36" si="2">IF(J5=0,"",J5/10*140)</f>
        <v>140</v>
      </c>
      <c r="L5" s="20">
        <v>10</v>
      </c>
      <c r="M5" s="19">
        <f t="shared" ref="M5:M36" si="3">IF(L5=0,"",L5/10*160)</f>
        <v>160</v>
      </c>
      <c r="N5" s="21">
        <v>3460</v>
      </c>
      <c r="O5" s="22">
        <f t="shared" ref="O5:O36" si="4">IF(N5="","",RANK(N5,$N$5:$N$56,1))</f>
        <v>2</v>
      </c>
      <c r="P5" s="23">
        <f t="shared" ref="P5:P36" si="5">SUM(G5,I5,K5,M5)</f>
        <v>520</v>
      </c>
      <c r="Q5" s="24">
        <f t="shared" ref="Q5:Q36" si="6">IF(P5=0,"",RANK(P5,$P$5:$P$56,0))</f>
        <v>1</v>
      </c>
      <c r="R5" s="25">
        <f t="shared" ref="R5:R36" si="7">IF(Q5=1,O5,"")</f>
        <v>2</v>
      </c>
      <c r="S5" s="26">
        <f t="shared" ref="S5:S25" si="8">IF(R5="",Q5,RANK(R5,$R$5:$R$56,1))</f>
        <v>1</v>
      </c>
    </row>
    <row r="6" spans="1:21" x14ac:dyDescent="0.25">
      <c r="A6" s="29">
        <v>3</v>
      </c>
      <c r="B6" s="25" t="s">
        <v>21</v>
      </c>
      <c r="C6" s="25" t="s">
        <v>22</v>
      </c>
      <c r="D6" s="25" t="s">
        <v>19</v>
      </c>
      <c r="E6" s="25" t="s">
        <v>20</v>
      </c>
      <c r="F6" s="18">
        <v>10</v>
      </c>
      <c r="G6" s="19">
        <f t="shared" si="0"/>
        <v>100</v>
      </c>
      <c r="H6" s="28">
        <v>10</v>
      </c>
      <c r="I6" s="19">
        <f t="shared" si="1"/>
        <v>120</v>
      </c>
      <c r="J6" s="28">
        <v>10</v>
      </c>
      <c r="K6" s="19">
        <f t="shared" si="2"/>
        <v>140</v>
      </c>
      <c r="L6" s="28">
        <v>10</v>
      </c>
      <c r="M6" s="19">
        <f t="shared" si="3"/>
        <v>160</v>
      </c>
      <c r="N6" s="21">
        <v>3538</v>
      </c>
      <c r="O6" s="22">
        <f t="shared" si="4"/>
        <v>3</v>
      </c>
      <c r="P6" s="23">
        <f t="shared" si="5"/>
        <v>520</v>
      </c>
      <c r="Q6" s="24">
        <f t="shared" si="6"/>
        <v>1</v>
      </c>
      <c r="R6" s="25">
        <f t="shared" si="7"/>
        <v>3</v>
      </c>
      <c r="S6" s="26">
        <f t="shared" si="8"/>
        <v>2</v>
      </c>
    </row>
    <row r="7" spans="1:21" x14ac:dyDescent="0.25">
      <c r="A7" s="29">
        <v>69</v>
      </c>
      <c r="B7" s="25" t="s">
        <v>124</v>
      </c>
      <c r="C7" s="25" t="s">
        <v>42</v>
      </c>
      <c r="D7" s="25" t="s">
        <v>19</v>
      </c>
      <c r="E7" s="25" t="s">
        <v>123</v>
      </c>
      <c r="F7" s="18">
        <v>10</v>
      </c>
      <c r="G7" s="19">
        <f t="shared" si="0"/>
        <v>100</v>
      </c>
      <c r="H7" s="28">
        <v>10</v>
      </c>
      <c r="I7" s="19">
        <f t="shared" si="1"/>
        <v>120</v>
      </c>
      <c r="J7" s="28">
        <v>10</v>
      </c>
      <c r="K7" s="19">
        <f t="shared" si="2"/>
        <v>140</v>
      </c>
      <c r="L7" s="28">
        <v>10</v>
      </c>
      <c r="M7" s="19">
        <f t="shared" si="3"/>
        <v>160</v>
      </c>
      <c r="N7" s="21">
        <v>3691</v>
      </c>
      <c r="O7" s="22">
        <f t="shared" si="4"/>
        <v>4</v>
      </c>
      <c r="P7" s="23">
        <f t="shared" si="5"/>
        <v>520</v>
      </c>
      <c r="Q7" s="24">
        <f t="shared" si="6"/>
        <v>1</v>
      </c>
      <c r="R7" s="25">
        <f t="shared" si="7"/>
        <v>4</v>
      </c>
      <c r="S7" s="26">
        <f t="shared" si="8"/>
        <v>3</v>
      </c>
    </row>
    <row r="8" spans="1:21" x14ac:dyDescent="0.25">
      <c r="A8" s="29">
        <v>68</v>
      </c>
      <c r="B8" s="25" t="s">
        <v>121</v>
      </c>
      <c r="C8" s="25" t="s">
        <v>122</v>
      </c>
      <c r="D8" s="25" t="s">
        <v>19</v>
      </c>
      <c r="E8" s="25" t="s">
        <v>123</v>
      </c>
      <c r="F8" s="18">
        <v>10</v>
      </c>
      <c r="G8" s="19">
        <f t="shared" si="0"/>
        <v>100</v>
      </c>
      <c r="H8" s="28">
        <v>10</v>
      </c>
      <c r="I8" s="19">
        <f t="shared" si="1"/>
        <v>120</v>
      </c>
      <c r="J8" s="28">
        <v>10</v>
      </c>
      <c r="K8" s="19">
        <f t="shared" si="2"/>
        <v>140</v>
      </c>
      <c r="L8" s="28">
        <v>10</v>
      </c>
      <c r="M8" s="19">
        <f t="shared" si="3"/>
        <v>160</v>
      </c>
      <c r="N8" s="21">
        <v>3704</v>
      </c>
      <c r="O8" s="22">
        <f t="shared" si="4"/>
        <v>5</v>
      </c>
      <c r="P8" s="23">
        <f t="shared" si="5"/>
        <v>520</v>
      </c>
      <c r="Q8" s="24">
        <f t="shared" si="6"/>
        <v>1</v>
      </c>
      <c r="R8" s="25">
        <f t="shared" si="7"/>
        <v>5</v>
      </c>
      <c r="S8" s="26">
        <f t="shared" si="8"/>
        <v>4</v>
      </c>
    </row>
    <row r="9" spans="1:21" x14ac:dyDescent="0.25">
      <c r="A9" s="29">
        <v>7</v>
      </c>
      <c r="B9" s="25" t="s">
        <v>27</v>
      </c>
      <c r="C9" s="25" t="s">
        <v>28</v>
      </c>
      <c r="D9" s="25" t="s">
        <v>19</v>
      </c>
      <c r="E9" s="25" t="s">
        <v>20</v>
      </c>
      <c r="F9" s="18">
        <v>10</v>
      </c>
      <c r="G9" s="19">
        <f t="shared" si="0"/>
        <v>100</v>
      </c>
      <c r="H9" s="28">
        <v>10</v>
      </c>
      <c r="I9" s="19">
        <f t="shared" si="1"/>
        <v>120</v>
      </c>
      <c r="J9" s="28">
        <v>10</v>
      </c>
      <c r="K9" s="19">
        <f t="shared" si="2"/>
        <v>140</v>
      </c>
      <c r="L9" s="28">
        <v>10</v>
      </c>
      <c r="M9" s="19">
        <f t="shared" si="3"/>
        <v>160</v>
      </c>
      <c r="N9" s="21">
        <v>3758</v>
      </c>
      <c r="O9" s="22">
        <f t="shared" si="4"/>
        <v>6</v>
      </c>
      <c r="P9" s="23">
        <f t="shared" si="5"/>
        <v>520</v>
      </c>
      <c r="Q9" s="24">
        <f t="shared" si="6"/>
        <v>1</v>
      </c>
      <c r="R9" s="25">
        <f t="shared" si="7"/>
        <v>6</v>
      </c>
      <c r="S9" s="26">
        <f t="shared" si="8"/>
        <v>5</v>
      </c>
    </row>
    <row r="10" spans="1:21" x14ac:dyDescent="0.25">
      <c r="A10" s="29">
        <v>51</v>
      </c>
      <c r="B10" s="25" t="s">
        <v>99</v>
      </c>
      <c r="C10" s="25" t="s">
        <v>100</v>
      </c>
      <c r="D10" s="25" t="s">
        <v>19</v>
      </c>
      <c r="E10" s="25" t="s">
        <v>89</v>
      </c>
      <c r="F10" s="18">
        <v>10</v>
      </c>
      <c r="G10" s="19">
        <f t="shared" si="0"/>
        <v>100</v>
      </c>
      <c r="H10" s="28">
        <v>10</v>
      </c>
      <c r="I10" s="19">
        <f t="shared" si="1"/>
        <v>120</v>
      </c>
      <c r="J10" s="28">
        <v>10</v>
      </c>
      <c r="K10" s="19">
        <f t="shared" si="2"/>
        <v>140</v>
      </c>
      <c r="L10" s="28">
        <v>10</v>
      </c>
      <c r="M10" s="19">
        <f t="shared" si="3"/>
        <v>160</v>
      </c>
      <c r="N10" s="21">
        <v>4109</v>
      </c>
      <c r="O10" s="22">
        <f t="shared" si="4"/>
        <v>8</v>
      </c>
      <c r="P10" s="23">
        <f t="shared" si="5"/>
        <v>520</v>
      </c>
      <c r="Q10" s="24">
        <f t="shared" si="6"/>
        <v>1</v>
      </c>
      <c r="R10" s="25">
        <f t="shared" si="7"/>
        <v>8</v>
      </c>
      <c r="S10" s="26">
        <f t="shared" si="8"/>
        <v>6</v>
      </c>
    </row>
    <row r="11" spans="1:21" x14ac:dyDescent="0.25">
      <c r="A11" s="29">
        <v>60</v>
      </c>
      <c r="B11" s="25" t="s">
        <v>110</v>
      </c>
      <c r="C11" s="25" t="s">
        <v>113</v>
      </c>
      <c r="D11" s="25" t="s">
        <v>19</v>
      </c>
      <c r="E11" s="25" t="s">
        <v>112</v>
      </c>
      <c r="F11" s="18">
        <v>10</v>
      </c>
      <c r="G11" s="19">
        <f t="shared" si="0"/>
        <v>100</v>
      </c>
      <c r="H11" s="28">
        <v>10</v>
      </c>
      <c r="I11" s="19">
        <f t="shared" si="1"/>
        <v>120</v>
      </c>
      <c r="J11" s="28">
        <v>10</v>
      </c>
      <c r="K11" s="19">
        <f t="shared" si="2"/>
        <v>140</v>
      </c>
      <c r="L11" s="28">
        <v>10</v>
      </c>
      <c r="M11" s="19">
        <f t="shared" si="3"/>
        <v>160</v>
      </c>
      <c r="N11" s="21">
        <v>4170</v>
      </c>
      <c r="O11" s="22">
        <f t="shared" si="4"/>
        <v>9</v>
      </c>
      <c r="P11" s="23">
        <f t="shared" si="5"/>
        <v>520</v>
      </c>
      <c r="Q11" s="24">
        <f t="shared" si="6"/>
        <v>1</v>
      </c>
      <c r="R11" s="25">
        <f t="shared" si="7"/>
        <v>9</v>
      </c>
      <c r="S11" s="26">
        <f t="shared" si="8"/>
        <v>7</v>
      </c>
    </row>
    <row r="12" spans="1:21" x14ac:dyDescent="0.25">
      <c r="A12" s="27">
        <v>8</v>
      </c>
      <c r="B12" s="25" t="s">
        <v>29</v>
      </c>
      <c r="C12" s="25" t="s">
        <v>30</v>
      </c>
      <c r="D12" s="25" t="s">
        <v>19</v>
      </c>
      <c r="E12" s="25" t="s">
        <v>31</v>
      </c>
      <c r="F12" s="18">
        <v>10</v>
      </c>
      <c r="G12" s="19">
        <f t="shared" si="0"/>
        <v>100</v>
      </c>
      <c r="H12" s="28">
        <v>10</v>
      </c>
      <c r="I12" s="19">
        <f t="shared" si="1"/>
        <v>120</v>
      </c>
      <c r="J12" s="28">
        <v>10</v>
      </c>
      <c r="K12" s="19">
        <f t="shared" si="2"/>
        <v>140</v>
      </c>
      <c r="L12" s="28">
        <v>10</v>
      </c>
      <c r="M12" s="19">
        <f t="shared" si="3"/>
        <v>160</v>
      </c>
      <c r="N12" s="21">
        <v>4203</v>
      </c>
      <c r="O12" s="22">
        <f t="shared" si="4"/>
        <v>10</v>
      </c>
      <c r="P12" s="23">
        <f t="shared" si="5"/>
        <v>520</v>
      </c>
      <c r="Q12" s="24">
        <f t="shared" si="6"/>
        <v>1</v>
      </c>
      <c r="R12" s="25">
        <f t="shared" si="7"/>
        <v>10</v>
      </c>
      <c r="S12" s="26">
        <f t="shared" si="8"/>
        <v>8</v>
      </c>
    </row>
    <row r="13" spans="1:21" x14ac:dyDescent="0.25">
      <c r="A13" s="29">
        <v>63</v>
      </c>
      <c r="B13" s="25" t="s">
        <v>116</v>
      </c>
      <c r="C13" s="25" t="s">
        <v>104</v>
      </c>
      <c r="D13" s="25" t="s">
        <v>19</v>
      </c>
      <c r="E13" s="25" t="s">
        <v>112</v>
      </c>
      <c r="F13" s="18">
        <v>10</v>
      </c>
      <c r="G13" s="19">
        <f t="shared" si="0"/>
        <v>100</v>
      </c>
      <c r="H13" s="28">
        <v>10</v>
      </c>
      <c r="I13" s="19">
        <f t="shared" si="1"/>
        <v>120</v>
      </c>
      <c r="J13" s="28">
        <v>10</v>
      </c>
      <c r="K13" s="19">
        <f t="shared" si="2"/>
        <v>140</v>
      </c>
      <c r="L13" s="28">
        <v>10</v>
      </c>
      <c r="M13" s="19">
        <f t="shared" si="3"/>
        <v>160</v>
      </c>
      <c r="N13" s="21">
        <v>4678</v>
      </c>
      <c r="O13" s="22">
        <f t="shared" si="4"/>
        <v>13</v>
      </c>
      <c r="P13" s="23">
        <f t="shared" si="5"/>
        <v>520</v>
      </c>
      <c r="Q13" s="24">
        <f t="shared" si="6"/>
        <v>1</v>
      </c>
      <c r="R13" s="25">
        <f t="shared" si="7"/>
        <v>13</v>
      </c>
      <c r="S13" s="26">
        <f t="shared" si="8"/>
        <v>9</v>
      </c>
    </row>
    <row r="14" spans="1:21" x14ac:dyDescent="0.25">
      <c r="A14" s="27">
        <v>4</v>
      </c>
      <c r="B14" s="25" t="s">
        <v>23</v>
      </c>
      <c r="C14" s="25" t="s">
        <v>24</v>
      </c>
      <c r="D14" s="25" t="s">
        <v>19</v>
      </c>
      <c r="E14" s="25" t="s">
        <v>20</v>
      </c>
      <c r="F14" s="18">
        <v>10</v>
      </c>
      <c r="G14" s="19">
        <f t="shared" si="0"/>
        <v>100</v>
      </c>
      <c r="H14" s="28">
        <v>10</v>
      </c>
      <c r="I14" s="19">
        <f t="shared" si="1"/>
        <v>120</v>
      </c>
      <c r="J14" s="28">
        <v>10</v>
      </c>
      <c r="K14" s="19">
        <f t="shared" si="2"/>
        <v>140</v>
      </c>
      <c r="L14" s="28">
        <v>10</v>
      </c>
      <c r="M14" s="19">
        <f t="shared" si="3"/>
        <v>160</v>
      </c>
      <c r="N14" s="21">
        <v>4681</v>
      </c>
      <c r="O14" s="22">
        <f t="shared" si="4"/>
        <v>14</v>
      </c>
      <c r="P14" s="23">
        <f t="shared" si="5"/>
        <v>520</v>
      </c>
      <c r="Q14" s="24">
        <f t="shared" si="6"/>
        <v>1</v>
      </c>
      <c r="R14" s="25">
        <f t="shared" si="7"/>
        <v>14</v>
      </c>
      <c r="S14" s="26">
        <f t="shared" si="8"/>
        <v>10</v>
      </c>
    </row>
    <row r="15" spans="1:21" x14ac:dyDescent="0.25">
      <c r="A15" s="31">
        <v>30</v>
      </c>
      <c r="B15" s="25" t="s">
        <v>59</v>
      </c>
      <c r="C15" s="25" t="s">
        <v>60</v>
      </c>
      <c r="D15" s="25" t="s">
        <v>19</v>
      </c>
      <c r="E15" s="25" t="s">
        <v>58</v>
      </c>
      <c r="F15" s="18">
        <v>10</v>
      </c>
      <c r="G15" s="19">
        <f t="shared" si="0"/>
        <v>100</v>
      </c>
      <c r="H15" s="28">
        <v>10</v>
      </c>
      <c r="I15" s="19">
        <f t="shared" si="1"/>
        <v>120</v>
      </c>
      <c r="J15" s="28">
        <v>10</v>
      </c>
      <c r="K15" s="19">
        <f t="shared" si="2"/>
        <v>140</v>
      </c>
      <c r="L15" s="28">
        <v>10</v>
      </c>
      <c r="M15" s="19">
        <f t="shared" si="3"/>
        <v>160</v>
      </c>
      <c r="N15" s="21">
        <v>4718</v>
      </c>
      <c r="O15" s="22">
        <f t="shared" si="4"/>
        <v>15</v>
      </c>
      <c r="P15" s="23">
        <f t="shared" si="5"/>
        <v>520</v>
      </c>
      <c r="Q15" s="24">
        <f t="shared" si="6"/>
        <v>1</v>
      </c>
      <c r="R15" s="25">
        <f t="shared" si="7"/>
        <v>15</v>
      </c>
      <c r="S15" s="26">
        <f t="shared" si="8"/>
        <v>11</v>
      </c>
    </row>
    <row r="16" spans="1:21" x14ac:dyDescent="0.25">
      <c r="A16" s="31">
        <v>49</v>
      </c>
      <c r="B16" s="25" t="s">
        <v>95</v>
      </c>
      <c r="C16" s="25" t="s">
        <v>96</v>
      </c>
      <c r="D16" s="25" t="s">
        <v>19</v>
      </c>
      <c r="E16" s="25" t="s">
        <v>89</v>
      </c>
      <c r="F16" s="18">
        <v>10</v>
      </c>
      <c r="G16" s="19">
        <f t="shared" si="0"/>
        <v>100</v>
      </c>
      <c r="H16" s="28">
        <v>10</v>
      </c>
      <c r="I16" s="19">
        <f t="shared" si="1"/>
        <v>120</v>
      </c>
      <c r="J16" s="28">
        <v>10</v>
      </c>
      <c r="K16" s="19">
        <f t="shared" si="2"/>
        <v>140</v>
      </c>
      <c r="L16" s="28">
        <v>10</v>
      </c>
      <c r="M16" s="19">
        <f t="shared" si="3"/>
        <v>160</v>
      </c>
      <c r="N16" s="21">
        <v>5200</v>
      </c>
      <c r="O16" s="22">
        <f t="shared" si="4"/>
        <v>19</v>
      </c>
      <c r="P16" s="23">
        <f t="shared" si="5"/>
        <v>520</v>
      </c>
      <c r="Q16" s="24">
        <f t="shared" si="6"/>
        <v>1</v>
      </c>
      <c r="R16" s="25">
        <f t="shared" si="7"/>
        <v>19</v>
      </c>
      <c r="S16" s="26">
        <f t="shared" si="8"/>
        <v>12</v>
      </c>
    </row>
    <row r="17" spans="1:19" x14ac:dyDescent="0.25">
      <c r="A17" s="27">
        <v>24</v>
      </c>
      <c r="B17" s="25" t="s">
        <v>54</v>
      </c>
      <c r="C17" s="25" t="s">
        <v>55</v>
      </c>
      <c r="D17" s="25" t="s">
        <v>19</v>
      </c>
      <c r="E17" s="25" t="s">
        <v>51</v>
      </c>
      <c r="F17" s="18">
        <v>10</v>
      </c>
      <c r="G17" s="19">
        <f t="shared" si="0"/>
        <v>100</v>
      </c>
      <c r="H17" s="28">
        <v>10</v>
      </c>
      <c r="I17" s="19">
        <f t="shared" si="1"/>
        <v>120</v>
      </c>
      <c r="J17" s="28">
        <v>10</v>
      </c>
      <c r="K17" s="19">
        <f t="shared" si="2"/>
        <v>140</v>
      </c>
      <c r="L17" s="28">
        <v>10</v>
      </c>
      <c r="M17" s="19">
        <f t="shared" si="3"/>
        <v>160</v>
      </c>
      <c r="N17" s="21">
        <v>5319</v>
      </c>
      <c r="O17" s="22">
        <f t="shared" si="4"/>
        <v>21</v>
      </c>
      <c r="P17" s="23">
        <f t="shared" si="5"/>
        <v>520</v>
      </c>
      <c r="Q17" s="24">
        <f t="shared" si="6"/>
        <v>1</v>
      </c>
      <c r="R17" s="25">
        <f t="shared" si="7"/>
        <v>21</v>
      </c>
      <c r="S17" s="26">
        <f t="shared" si="8"/>
        <v>13</v>
      </c>
    </row>
    <row r="18" spans="1:19" x14ac:dyDescent="0.25">
      <c r="A18" s="31">
        <v>11</v>
      </c>
      <c r="B18" s="25" t="s">
        <v>36</v>
      </c>
      <c r="C18" s="25" t="s">
        <v>28</v>
      </c>
      <c r="D18" s="25" t="s">
        <v>19</v>
      </c>
      <c r="E18" s="25" t="s">
        <v>31</v>
      </c>
      <c r="F18" s="18">
        <v>10</v>
      </c>
      <c r="G18" s="19">
        <f t="shared" si="0"/>
        <v>100</v>
      </c>
      <c r="H18" s="28">
        <v>10</v>
      </c>
      <c r="I18" s="19">
        <f t="shared" si="1"/>
        <v>120</v>
      </c>
      <c r="J18" s="28">
        <v>10</v>
      </c>
      <c r="K18" s="19">
        <f t="shared" si="2"/>
        <v>140</v>
      </c>
      <c r="L18" s="28">
        <v>10</v>
      </c>
      <c r="M18" s="19">
        <f t="shared" si="3"/>
        <v>160</v>
      </c>
      <c r="N18" s="21">
        <v>5397</v>
      </c>
      <c r="O18" s="22">
        <f t="shared" si="4"/>
        <v>22</v>
      </c>
      <c r="P18" s="23">
        <f t="shared" si="5"/>
        <v>520</v>
      </c>
      <c r="Q18" s="24">
        <f t="shared" si="6"/>
        <v>1</v>
      </c>
      <c r="R18" s="25">
        <f t="shared" si="7"/>
        <v>22</v>
      </c>
      <c r="S18" s="26">
        <f t="shared" si="8"/>
        <v>14</v>
      </c>
    </row>
    <row r="19" spans="1:19" x14ac:dyDescent="0.25">
      <c r="A19" s="29">
        <v>53</v>
      </c>
      <c r="B19" s="25" t="s">
        <v>103</v>
      </c>
      <c r="C19" s="25" t="s">
        <v>104</v>
      </c>
      <c r="D19" s="25" t="s">
        <v>19</v>
      </c>
      <c r="E19" s="25" t="s">
        <v>89</v>
      </c>
      <c r="F19" s="18">
        <v>10</v>
      </c>
      <c r="G19" s="19">
        <f t="shared" si="0"/>
        <v>100</v>
      </c>
      <c r="H19" s="28">
        <v>10</v>
      </c>
      <c r="I19" s="19">
        <f t="shared" si="1"/>
        <v>120</v>
      </c>
      <c r="J19" s="28">
        <v>10</v>
      </c>
      <c r="K19" s="19">
        <f t="shared" si="2"/>
        <v>140</v>
      </c>
      <c r="L19" s="28">
        <v>10</v>
      </c>
      <c r="M19" s="19">
        <f t="shared" si="3"/>
        <v>160</v>
      </c>
      <c r="N19" s="21">
        <v>10522</v>
      </c>
      <c r="O19" s="22">
        <f t="shared" si="4"/>
        <v>28</v>
      </c>
      <c r="P19" s="23">
        <f t="shared" si="5"/>
        <v>520</v>
      </c>
      <c r="Q19" s="24">
        <f t="shared" si="6"/>
        <v>1</v>
      </c>
      <c r="R19" s="25">
        <f t="shared" si="7"/>
        <v>28</v>
      </c>
      <c r="S19" s="26">
        <f t="shared" si="8"/>
        <v>15</v>
      </c>
    </row>
    <row r="20" spans="1:19" x14ac:dyDescent="0.25">
      <c r="A20" s="29">
        <v>48</v>
      </c>
      <c r="B20" s="25" t="s">
        <v>93</v>
      </c>
      <c r="C20" s="25" t="s">
        <v>94</v>
      </c>
      <c r="D20" s="25" t="s">
        <v>19</v>
      </c>
      <c r="E20" s="25" t="s">
        <v>89</v>
      </c>
      <c r="F20" s="18">
        <v>10</v>
      </c>
      <c r="G20" s="19">
        <f t="shared" si="0"/>
        <v>100</v>
      </c>
      <c r="H20" s="28">
        <v>10</v>
      </c>
      <c r="I20" s="19">
        <f t="shared" si="1"/>
        <v>120</v>
      </c>
      <c r="J20" s="28">
        <v>10</v>
      </c>
      <c r="K20" s="19">
        <f t="shared" si="2"/>
        <v>140</v>
      </c>
      <c r="L20" s="28">
        <v>10</v>
      </c>
      <c r="M20" s="19">
        <f t="shared" si="3"/>
        <v>160</v>
      </c>
      <c r="N20" s="21">
        <v>10768</v>
      </c>
      <c r="O20" s="22">
        <f t="shared" si="4"/>
        <v>29</v>
      </c>
      <c r="P20" s="23">
        <f t="shared" si="5"/>
        <v>520</v>
      </c>
      <c r="Q20" s="24">
        <f t="shared" si="6"/>
        <v>1</v>
      </c>
      <c r="R20" s="25">
        <f t="shared" si="7"/>
        <v>29</v>
      </c>
      <c r="S20" s="26">
        <f t="shared" si="8"/>
        <v>16</v>
      </c>
    </row>
    <row r="21" spans="1:19" x14ac:dyDescent="0.25">
      <c r="A21" s="29">
        <v>45</v>
      </c>
      <c r="B21" s="25" t="s">
        <v>87</v>
      </c>
      <c r="C21" s="25" t="s">
        <v>88</v>
      </c>
      <c r="D21" s="25" t="s">
        <v>19</v>
      </c>
      <c r="E21" s="25" t="s">
        <v>89</v>
      </c>
      <c r="F21" s="18">
        <v>10</v>
      </c>
      <c r="G21" s="19">
        <f t="shared" si="0"/>
        <v>100</v>
      </c>
      <c r="H21" s="28">
        <v>10</v>
      </c>
      <c r="I21" s="19">
        <f t="shared" si="1"/>
        <v>120</v>
      </c>
      <c r="J21" s="28">
        <v>10</v>
      </c>
      <c r="K21" s="19">
        <f t="shared" si="2"/>
        <v>140</v>
      </c>
      <c r="L21" s="28">
        <v>10</v>
      </c>
      <c r="M21" s="19">
        <f t="shared" si="3"/>
        <v>160</v>
      </c>
      <c r="N21" s="21">
        <v>11455</v>
      </c>
      <c r="O21" s="22">
        <f t="shared" si="4"/>
        <v>34</v>
      </c>
      <c r="P21" s="23">
        <f t="shared" si="5"/>
        <v>520</v>
      </c>
      <c r="Q21" s="24">
        <f t="shared" si="6"/>
        <v>1</v>
      </c>
      <c r="R21" s="25">
        <f t="shared" si="7"/>
        <v>34</v>
      </c>
      <c r="S21" s="26">
        <f t="shared" si="8"/>
        <v>17</v>
      </c>
    </row>
    <row r="22" spans="1:19" x14ac:dyDescent="0.25">
      <c r="A22" s="31">
        <v>50</v>
      </c>
      <c r="B22" s="25" t="s">
        <v>97</v>
      </c>
      <c r="C22" s="25" t="s">
        <v>98</v>
      </c>
      <c r="D22" s="25" t="s">
        <v>19</v>
      </c>
      <c r="E22" s="25" t="s">
        <v>89</v>
      </c>
      <c r="F22" s="18">
        <v>10</v>
      </c>
      <c r="G22" s="19">
        <f t="shared" si="0"/>
        <v>100</v>
      </c>
      <c r="H22" s="28">
        <v>10</v>
      </c>
      <c r="I22" s="19">
        <f t="shared" si="1"/>
        <v>120</v>
      </c>
      <c r="J22" s="28">
        <v>10</v>
      </c>
      <c r="K22" s="19">
        <f t="shared" si="2"/>
        <v>140</v>
      </c>
      <c r="L22" s="28">
        <v>10</v>
      </c>
      <c r="M22" s="19">
        <f t="shared" si="3"/>
        <v>160</v>
      </c>
      <c r="N22" s="21">
        <v>11928</v>
      </c>
      <c r="O22" s="22">
        <f t="shared" si="4"/>
        <v>38</v>
      </c>
      <c r="P22" s="23">
        <f t="shared" si="5"/>
        <v>520</v>
      </c>
      <c r="Q22" s="24">
        <f t="shared" si="6"/>
        <v>1</v>
      </c>
      <c r="R22" s="25">
        <f t="shared" si="7"/>
        <v>38</v>
      </c>
      <c r="S22" s="26">
        <f t="shared" si="8"/>
        <v>18</v>
      </c>
    </row>
    <row r="23" spans="1:19" x14ac:dyDescent="0.25">
      <c r="A23" s="29">
        <v>47</v>
      </c>
      <c r="B23" s="25" t="s">
        <v>91</v>
      </c>
      <c r="C23" s="25" t="s">
        <v>92</v>
      </c>
      <c r="D23" s="25" t="s">
        <v>19</v>
      </c>
      <c r="E23" s="25" t="s">
        <v>89</v>
      </c>
      <c r="F23" s="18">
        <v>10</v>
      </c>
      <c r="G23" s="19">
        <f t="shared" si="0"/>
        <v>100</v>
      </c>
      <c r="H23" s="28">
        <v>10</v>
      </c>
      <c r="I23" s="19">
        <f t="shared" si="1"/>
        <v>120</v>
      </c>
      <c r="J23" s="28">
        <v>10</v>
      </c>
      <c r="K23" s="19">
        <f t="shared" si="2"/>
        <v>140</v>
      </c>
      <c r="L23" s="28">
        <v>10</v>
      </c>
      <c r="M23" s="19">
        <f t="shared" si="3"/>
        <v>160</v>
      </c>
      <c r="N23" s="21">
        <v>12066</v>
      </c>
      <c r="O23" s="22">
        <f t="shared" si="4"/>
        <v>39</v>
      </c>
      <c r="P23" s="23">
        <f t="shared" si="5"/>
        <v>520</v>
      </c>
      <c r="Q23" s="24">
        <f t="shared" si="6"/>
        <v>1</v>
      </c>
      <c r="R23" s="25">
        <f t="shared" si="7"/>
        <v>39</v>
      </c>
      <c r="S23" s="26">
        <f t="shared" si="8"/>
        <v>19</v>
      </c>
    </row>
    <row r="24" spans="1:19" x14ac:dyDescent="0.25">
      <c r="A24" s="29">
        <v>61</v>
      </c>
      <c r="B24" s="25" t="s">
        <v>114</v>
      </c>
      <c r="C24" s="25" t="s">
        <v>115</v>
      </c>
      <c r="D24" s="25" t="s">
        <v>19</v>
      </c>
      <c r="E24" s="25" t="s">
        <v>112</v>
      </c>
      <c r="F24" s="18">
        <v>10</v>
      </c>
      <c r="G24" s="19">
        <f t="shared" si="0"/>
        <v>100</v>
      </c>
      <c r="H24" s="28">
        <v>10</v>
      </c>
      <c r="I24" s="19">
        <f t="shared" si="1"/>
        <v>120</v>
      </c>
      <c r="J24" s="28">
        <v>8</v>
      </c>
      <c r="K24" s="19">
        <f t="shared" si="2"/>
        <v>112</v>
      </c>
      <c r="L24" s="28">
        <v>10</v>
      </c>
      <c r="M24" s="19">
        <f t="shared" si="3"/>
        <v>160</v>
      </c>
      <c r="N24" s="21">
        <v>4962</v>
      </c>
      <c r="O24" s="22">
        <f t="shared" si="4"/>
        <v>17</v>
      </c>
      <c r="P24" s="23">
        <f t="shared" si="5"/>
        <v>492</v>
      </c>
      <c r="Q24" s="24">
        <f t="shared" si="6"/>
        <v>20</v>
      </c>
      <c r="R24" s="25" t="str">
        <f t="shared" si="7"/>
        <v/>
      </c>
      <c r="S24" s="26">
        <f t="shared" si="8"/>
        <v>20</v>
      </c>
    </row>
    <row r="25" spans="1:19" x14ac:dyDescent="0.25">
      <c r="A25" s="31">
        <v>19</v>
      </c>
      <c r="B25" s="25" t="s">
        <v>45</v>
      </c>
      <c r="C25" s="25" t="s">
        <v>46</v>
      </c>
      <c r="D25" s="25" t="s">
        <v>19</v>
      </c>
      <c r="E25" s="25" t="s">
        <v>40</v>
      </c>
      <c r="F25" s="18">
        <v>10</v>
      </c>
      <c r="G25" s="19">
        <f t="shared" si="0"/>
        <v>100</v>
      </c>
      <c r="H25" s="28">
        <v>10</v>
      </c>
      <c r="I25" s="19">
        <f t="shared" si="1"/>
        <v>120</v>
      </c>
      <c r="J25" s="28">
        <v>7</v>
      </c>
      <c r="K25" s="19">
        <f t="shared" si="2"/>
        <v>98</v>
      </c>
      <c r="L25" s="28">
        <v>10</v>
      </c>
      <c r="M25" s="19">
        <f t="shared" si="3"/>
        <v>160</v>
      </c>
      <c r="N25" s="21">
        <v>5233</v>
      </c>
      <c r="O25" s="22">
        <f t="shared" si="4"/>
        <v>20</v>
      </c>
      <c r="P25" s="23">
        <f t="shared" si="5"/>
        <v>478</v>
      </c>
      <c r="Q25" s="24">
        <f t="shared" si="6"/>
        <v>21</v>
      </c>
      <c r="R25" s="25" t="str">
        <f t="shared" si="7"/>
        <v/>
      </c>
      <c r="S25" s="26">
        <f t="shared" si="8"/>
        <v>21</v>
      </c>
    </row>
    <row r="26" spans="1:19" x14ac:dyDescent="0.25">
      <c r="A26" s="31">
        <v>59</v>
      </c>
      <c r="B26" s="25" t="s">
        <v>110</v>
      </c>
      <c r="C26" s="25" t="s">
        <v>111</v>
      </c>
      <c r="D26" s="25" t="s">
        <v>19</v>
      </c>
      <c r="E26" s="25" t="s">
        <v>112</v>
      </c>
      <c r="F26" s="18">
        <v>10</v>
      </c>
      <c r="G26" s="19">
        <f t="shared" si="0"/>
        <v>100</v>
      </c>
      <c r="H26" s="28">
        <v>10</v>
      </c>
      <c r="I26" s="19">
        <f t="shared" si="1"/>
        <v>120</v>
      </c>
      <c r="J26" s="28">
        <v>7</v>
      </c>
      <c r="K26" s="19">
        <f t="shared" si="2"/>
        <v>98</v>
      </c>
      <c r="L26" s="28">
        <v>10</v>
      </c>
      <c r="M26" s="19">
        <f t="shared" si="3"/>
        <v>160</v>
      </c>
      <c r="N26" s="21">
        <v>5788</v>
      </c>
      <c r="O26" s="22">
        <f t="shared" si="4"/>
        <v>24</v>
      </c>
      <c r="P26" s="23">
        <f t="shared" si="5"/>
        <v>478</v>
      </c>
      <c r="Q26" s="24">
        <f t="shared" si="6"/>
        <v>21</v>
      </c>
      <c r="R26" s="25" t="str">
        <f t="shared" si="7"/>
        <v/>
      </c>
      <c r="S26" s="26">
        <v>22</v>
      </c>
    </row>
    <row r="27" spans="1:19" x14ac:dyDescent="0.25">
      <c r="A27" s="29">
        <v>12</v>
      </c>
      <c r="B27" s="25" t="s">
        <v>37</v>
      </c>
      <c r="C27" s="25" t="s">
        <v>38</v>
      </c>
      <c r="D27" s="25" t="s">
        <v>19</v>
      </c>
      <c r="E27" s="25" t="s">
        <v>39</v>
      </c>
      <c r="F27" s="18">
        <v>10</v>
      </c>
      <c r="G27" s="19">
        <f t="shared" si="0"/>
        <v>100</v>
      </c>
      <c r="H27" s="28">
        <v>10</v>
      </c>
      <c r="I27" s="19">
        <f t="shared" si="1"/>
        <v>120</v>
      </c>
      <c r="J27" s="28">
        <v>6</v>
      </c>
      <c r="K27" s="19">
        <f t="shared" si="2"/>
        <v>84</v>
      </c>
      <c r="L27" s="28">
        <v>10</v>
      </c>
      <c r="M27" s="19">
        <f t="shared" si="3"/>
        <v>160</v>
      </c>
      <c r="N27" s="21">
        <v>4000</v>
      </c>
      <c r="O27" s="22">
        <f t="shared" si="4"/>
        <v>7</v>
      </c>
      <c r="P27" s="23">
        <f t="shared" si="5"/>
        <v>464</v>
      </c>
      <c r="Q27" s="24">
        <f t="shared" si="6"/>
        <v>23</v>
      </c>
      <c r="R27" s="25" t="str">
        <f t="shared" si="7"/>
        <v/>
      </c>
      <c r="S27" s="26">
        <f>IF(R27="",Q27,RANK(R27,$R$5:$R$56,1))</f>
        <v>23</v>
      </c>
    </row>
    <row r="28" spans="1:19" x14ac:dyDescent="0.25">
      <c r="A28" s="29">
        <v>27</v>
      </c>
      <c r="B28" s="25" t="s">
        <v>57</v>
      </c>
      <c r="C28" s="25" t="s">
        <v>24</v>
      </c>
      <c r="D28" s="25" t="s">
        <v>19</v>
      </c>
      <c r="E28" s="25" t="s">
        <v>51</v>
      </c>
      <c r="F28" s="18">
        <v>10</v>
      </c>
      <c r="G28" s="19">
        <f t="shared" si="0"/>
        <v>100</v>
      </c>
      <c r="H28" s="28">
        <v>10</v>
      </c>
      <c r="I28" s="19">
        <f t="shared" si="1"/>
        <v>120</v>
      </c>
      <c r="J28" s="28">
        <v>6</v>
      </c>
      <c r="K28" s="19">
        <f t="shared" si="2"/>
        <v>84</v>
      </c>
      <c r="L28" s="28">
        <v>10</v>
      </c>
      <c r="M28" s="19">
        <f t="shared" si="3"/>
        <v>160</v>
      </c>
      <c r="N28" s="21">
        <v>5562</v>
      </c>
      <c r="O28" s="22">
        <f t="shared" si="4"/>
        <v>23</v>
      </c>
      <c r="P28" s="23">
        <f t="shared" si="5"/>
        <v>464</v>
      </c>
      <c r="Q28" s="24">
        <f t="shared" si="6"/>
        <v>23</v>
      </c>
      <c r="R28" s="25" t="str">
        <f t="shared" si="7"/>
        <v/>
      </c>
      <c r="S28" s="26">
        <v>24</v>
      </c>
    </row>
    <row r="29" spans="1:19" x14ac:dyDescent="0.25">
      <c r="A29" s="47">
        <v>37</v>
      </c>
      <c r="B29" s="40" t="s">
        <v>71</v>
      </c>
      <c r="C29" s="33" t="s">
        <v>22</v>
      </c>
      <c r="D29" s="33" t="s">
        <v>19</v>
      </c>
      <c r="E29" s="33" t="s">
        <v>63</v>
      </c>
      <c r="F29" s="34">
        <v>10</v>
      </c>
      <c r="G29" s="19">
        <f t="shared" si="0"/>
        <v>100</v>
      </c>
      <c r="H29" s="32">
        <v>10</v>
      </c>
      <c r="I29" s="19">
        <f t="shared" si="1"/>
        <v>120</v>
      </c>
      <c r="J29" s="32">
        <v>6</v>
      </c>
      <c r="K29" s="19">
        <f t="shared" si="2"/>
        <v>84</v>
      </c>
      <c r="L29" s="32">
        <v>10</v>
      </c>
      <c r="M29" s="19">
        <f t="shared" si="3"/>
        <v>160</v>
      </c>
      <c r="N29" s="35">
        <v>11675</v>
      </c>
      <c r="O29" s="22">
        <f t="shared" si="4"/>
        <v>35</v>
      </c>
      <c r="P29" s="23">
        <f t="shared" si="5"/>
        <v>464</v>
      </c>
      <c r="Q29" s="24">
        <f t="shared" si="6"/>
        <v>23</v>
      </c>
      <c r="R29" s="25" t="str">
        <f t="shared" si="7"/>
        <v/>
      </c>
      <c r="S29" s="26">
        <v>25</v>
      </c>
    </row>
    <row r="30" spans="1:19" x14ac:dyDescent="0.25">
      <c r="A30" s="29">
        <v>31</v>
      </c>
      <c r="B30" s="25" t="s">
        <v>61</v>
      </c>
      <c r="C30" s="25" t="s">
        <v>62</v>
      </c>
      <c r="D30" s="25" t="s">
        <v>19</v>
      </c>
      <c r="E30" s="25" t="s">
        <v>63</v>
      </c>
      <c r="F30" s="18">
        <v>10</v>
      </c>
      <c r="G30" s="19">
        <f t="shared" si="0"/>
        <v>100</v>
      </c>
      <c r="H30" s="28">
        <v>10</v>
      </c>
      <c r="I30" s="19">
        <f t="shared" si="1"/>
        <v>120</v>
      </c>
      <c r="J30" s="28">
        <v>6</v>
      </c>
      <c r="K30" s="19">
        <f t="shared" si="2"/>
        <v>84</v>
      </c>
      <c r="L30" s="28">
        <v>10</v>
      </c>
      <c r="M30" s="19">
        <f t="shared" si="3"/>
        <v>160</v>
      </c>
      <c r="N30" s="21">
        <v>13806</v>
      </c>
      <c r="O30" s="22">
        <f t="shared" si="4"/>
        <v>45</v>
      </c>
      <c r="P30" s="23">
        <f t="shared" si="5"/>
        <v>464</v>
      </c>
      <c r="Q30" s="24">
        <f t="shared" si="6"/>
        <v>23</v>
      </c>
      <c r="R30" s="25" t="str">
        <f t="shared" si="7"/>
        <v/>
      </c>
      <c r="S30" s="26">
        <v>26</v>
      </c>
    </row>
    <row r="31" spans="1:19" x14ac:dyDescent="0.25">
      <c r="A31" s="31">
        <v>9</v>
      </c>
      <c r="B31" s="25" t="s">
        <v>32</v>
      </c>
      <c r="C31" s="25" t="s">
        <v>33</v>
      </c>
      <c r="D31" s="25" t="s">
        <v>19</v>
      </c>
      <c r="E31" s="25" t="s">
        <v>31</v>
      </c>
      <c r="F31" s="30">
        <v>10</v>
      </c>
      <c r="G31" s="19">
        <f t="shared" si="0"/>
        <v>100</v>
      </c>
      <c r="H31" s="28">
        <v>10</v>
      </c>
      <c r="I31" s="19">
        <f t="shared" si="1"/>
        <v>120</v>
      </c>
      <c r="J31" s="28">
        <v>5</v>
      </c>
      <c r="K31" s="19">
        <f t="shared" si="2"/>
        <v>70</v>
      </c>
      <c r="L31" s="28">
        <v>10</v>
      </c>
      <c r="M31" s="19">
        <f t="shared" si="3"/>
        <v>160</v>
      </c>
      <c r="N31" s="21">
        <v>4919</v>
      </c>
      <c r="O31" s="22">
        <f t="shared" si="4"/>
        <v>16</v>
      </c>
      <c r="P31" s="23">
        <f t="shared" si="5"/>
        <v>450</v>
      </c>
      <c r="Q31" s="24">
        <f t="shared" si="6"/>
        <v>27</v>
      </c>
      <c r="R31" s="25" t="str">
        <f t="shared" si="7"/>
        <v/>
      </c>
      <c r="S31" s="26">
        <f>IF(R31="",Q31,RANK(R31,$R$5:$R$56,1))</f>
        <v>27</v>
      </c>
    </row>
    <row r="32" spans="1:19" x14ac:dyDescent="0.25">
      <c r="A32" s="31">
        <v>23</v>
      </c>
      <c r="B32" s="25" t="s">
        <v>52</v>
      </c>
      <c r="C32" s="25" t="s">
        <v>53</v>
      </c>
      <c r="D32" s="25" t="s">
        <v>19</v>
      </c>
      <c r="E32" s="25" t="s">
        <v>51</v>
      </c>
      <c r="F32" s="18">
        <v>10</v>
      </c>
      <c r="G32" s="19">
        <f t="shared" si="0"/>
        <v>100</v>
      </c>
      <c r="H32" s="28">
        <v>10</v>
      </c>
      <c r="I32" s="19">
        <f t="shared" si="1"/>
        <v>120</v>
      </c>
      <c r="J32" s="28">
        <v>5</v>
      </c>
      <c r="K32" s="19">
        <f t="shared" si="2"/>
        <v>70</v>
      </c>
      <c r="L32" s="28">
        <v>10</v>
      </c>
      <c r="M32" s="19">
        <f t="shared" si="3"/>
        <v>160</v>
      </c>
      <c r="N32" s="21">
        <v>10234</v>
      </c>
      <c r="O32" s="22">
        <f t="shared" si="4"/>
        <v>27</v>
      </c>
      <c r="P32" s="23">
        <f t="shared" si="5"/>
        <v>450</v>
      </c>
      <c r="Q32" s="24">
        <f t="shared" si="6"/>
        <v>27</v>
      </c>
      <c r="R32" s="25" t="str">
        <f t="shared" si="7"/>
        <v/>
      </c>
      <c r="S32" s="26">
        <v>28</v>
      </c>
    </row>
    <row r="33" spans="1:19" x14ac:dyDescent="0.25">
      <c r="A33" s="31">
        <v>17</v>
      </c>
      <c r="B33" s="25" t="s">
        <v>41</v>
      </c>
      <c r="C33" s="25" t="s">
        <v>42</v>
      </c>
      <c r="D33" s="25" t="s">
        <v>19</v>
      </c>
      <c r="E33" s="25" t="s">
        <v>40</v>
      </c>
      <c r="F33" s="18">
        <v>10</v>
      </c>
      <c r="G33" s="19">
        <f t="shared" si="0"/>
        <v>100</v>
      </c>
      <c r="H33" s="28">
        <v>10</v>
      </c>
      <c r="I33" s="19">
        <f t="shared" si="1"/>
        <v>120</v>
      </c>
      <c r="J33" s="28">
        <v>4</v>
      </c>
      <c r="K33" s="19">
        <f t="shared" si="2"/>
        <v>56</v>
      </c>
      <c r="L33" s="28">
        <v>10</v>
      </c>
      <c r="M33" s="19">
        <f t="shared" si="3"/>
        <v>160</v>
      </c>
      <c r="N33" s="21">
        <v>5017</v>
      </c>
      <c r="O33" s="22">
        <f t="shared" si="4"/>
        <v>18</v>
      </c>
      <c r="P33" s="23">
        <f t="shared" si="5"/>
        <v>436</v>
      </c>
      <c r="Q33" s="24">
        <f t="shared" si="6"/>
        <v>29</v>
      </c>
      <c r="R33" s="25" t="str">
        <f t="shared" si="7"/>
        <v/>
      </c>
      <c r="S33" s="26">
        <f>IF(R33="",Q33,RANK(R33,$R$5:$R$56,1))</f>
        <v>29</v>
      </c>
    </row>
    <row r="34" spans="1:19" x14ac:dyDescent="0.25">
      <c r="A34" s="31">
        <v>64</v>
      </c>
      <c r="B34" s="25" t="s">
        <v>117</v>
      </c>
      <c r="C34" s="25" t="s">
        <v>118</v>
      </c>
      <c r="D34" s="25" t="s">
        <v>19</v>
      </c>
      <c r="E34" s="25" t="s">
        <v>112</v>
      </c>
      <c r="F34" s="18">
        <v>10</v>
      </c>
      <c r="G34" s="19">
        <f t="shared" si="0"/>
        <v>100</v>
      </c>
      <c r="H34" s="28">
        <v>10</v>
      </c>
      <c r="I34" s="19">
        <f t="shared" si="1"/>
        <v>120</v>
      </c>
      <c r="J34" s="28">
        <v>4</v>
      </c>
      <c r="K34" s="19">
        <f t="shared" si="2"/>
        <v>56</v>
      </c>
      <c r="L34" s="28">
        <v>10</v>
      </c>
      <c r="M34" s="19">
        <f t="shared" si="3"/>
        <v>160</v>
      </c>
      <c r="N34" s="21">
        <v>11062</v>
      </c>
      <c r="O34" s="22">
        <f t="shared" si="4"/>
        <v>32</v>
      </c>
      <c r="P34" s="23">
        <f t="shared" si="5"/>
        <v>436</v>
      </c>
      <c r="Q34" s="24">
        <f t="shared" si="6"/>
        <v>29</v>
      </c>
      <c r="R34" s="25" t="str">
        <f t="shared" si="7"/>
        <v/>
      </c>
      <c r="S34" s="26">
        <v>30</v>
      </c>
    </row>
    <row r="35" spans="1:19" x14ac:dyDescent="0.25">
      <c r="A35" s="31">
        <v>22</v>
      </c>
      <c r="B35" s="25" t="s">
        <v>49</v>
      </c>
      <c r="C35" s="25" t="s">
        <v>50</v>
      </c>
      <c r="D35" s="25" t="s">
        <v>19</v>
      </c>
      <c r="E35" s="25" t="s">
        <v>51</v>
      </c>
      <c r="F35" s="18">
        <v>10</v>
      </c>
      <c r="G35" s="19">
        <f t="shared" si="0"/>
        <v>100</v>
      </c>
      <c r="H35" s="28">
        <v>10</v>
      </c>
      <c r="I35" s="19">
        <f t="shared" si="1"/>
        <v>120</v>
      </c>
      <c r="J35" s="28">
        <v>4</v>
      </c>
      <c r="K35" s="19">
        <f t="shared" si="2"/>
        <v>56</v>
      </c>
      <c r="L35" s="28">
        <v>10</v>
      </c>
      <c r="M35" s="19">
        <f t="shared" si="3"/>
        <v>160</v>
      </c>
      <c r="N35" s="21">
        <v>12779</v>
      </c>
      <c r="O35" s="22">
        <f t="shared" si="4"/>
        <v>41</v>
      </c>
      <c r="P35" s="23">
        <f t="shared" si="5"/>
        <v>436</v>
      </c>
      <c r="Q35" s="24">
        <f t="shared" si="6"/>
        <v>29</v>
      </c>
      <c r="R35" s="25" t="str">
        <f t="shared" si="7"/>
        <v/>
      </c>
      <c r="S35" s="26">
        <v>31</v>
      </c>
    </row>
    <row r="36" spans="1:19" x14ac:dyDescent="0.25">
      <c r="A36" s="27">
        <v>10</v>
      </c>
      <c r="B36" s="25" t="s">
        <v>34</v>
      </c>
      <c r="C36" s="25" t="s">
        <v>35</v>
      </c>
      <c r="D36" s="25" t="s">
        <v>19</v>
      </c>
      <c r="E36" s="25" t="s">
        <v>31</v>
      </c>
      <c r="F36" s="18">
        <v>10</v>
      </c>
      <c r="G36" s="19">
        <f t="shared" si="0"/>
        <v>100</v>
      </c>
      <c r="H36" s="28">
        <v>10</v>
      </c>
      <c r="I36" s="19">
        <f t="shared" si="1"/>
        <v>120</v>
      </c>
      <c r="J36" s="28">
        <v>4</v>
      </c>
      <c r="K36" s="19">
        <f t="shared" si="2"/>
        <v>56</v>
      </c>
      <c r="L36" s="28">
        <v>10</v>
      </c>
      <c r="M36" s="19">
        <f t="shared" si="3"/>
        <v>160</v>
      </c>
      <c r="N36" s="21">
        <v>12960</v>
      </c>
      <c r="O36" s="22">
        <f t="shared" si="4"/>
        <v>43</v>
      </c>
      <c r="P36" s="23">
        <f t="shared" si="5"/>
        <v>436</v>
      </c>
      <c r="Q36" s="24">
        <f t="shared" si="6"/>
        <v>29</v>
      </c>
      <c r="R36" s="25" t="str">
        <f t="shared" si="7"/>
        <v/>
      </c>
      <c r="S36" s="26">
        <v>32</v>
      </c>
    </row>
    <row r="37" spans="1:19" x14ac:dyDescent="0.25">
      <c r="A37" s="31">
        <v>55</v>
      </c>
      <c r="B37" s="25" t="s">
        <v>106</v>
      </c>
      <c r="C37" s="25" t="s">
        <v>56</v>
      </c>
      <c r="D37" s="25" t="s">
        <v>19</v>
      </c>
      <c r="E37" s="25" t="s">
        <v>105</v>
      </c>
      <c r="F37" s="18">
        <v>10</v>
      </c>
      <c r="G37" s="19">
        <f t="shared" ref="G37:G56" si="9">IF(F37=0,"",F37/10*100)</f>
        <v>100</v>
      </c>
      <c r="H37" s="28">
        <v>10</v>
      </c>
      <c r="I37" s="19">
        <f t="shared" ref="I37:I56" si="10">IF(H37=0,"",H37/10*120)</f>
        <v>120</v>
      </c>
      <c r="J37" s="28">
        <v>3</v>
      </c>
      <c r="K37" s="19">
        <f t="shared" ref="K37:K56" si="11">IF(J37=0,"",J37/10*140)</f>
        <v>42</v>
      </c>
      <c r="L37" s="28">
        <v>10</v>
      </c>
      <c r="M37" s="19">
        <f t="shared" ref="M37:M56" si="12">IF(L37=0,"",L37/10*160)</f>
        <v>160</v>
      </c>
      <c r="N37" s="21">
        <v>10893</v>
      </c>
      <c r="O37" s="22">
        <f t="shared" ref="O37:O56" si="13">IF(N37="","",RANK(N37,$N$5:$N$56,1))</f>
        <v>30</v>
      </c>
      <c r="P37" s="23">
        <f t="shared" ref="P37:P56" si="14">SUM(G37,I37,K37,M37)</f>
        <v>422</v>
      </c>
      <c r="Q37" s="24">
        <f t="shared" ref="Q37:Q56" si="15">IF(P37=0,"",RANK(P37,$P$5:$P$56,0))</f>
        <v>33</v>
      </c>
      <c r="R37" s="25" t="str">
        <f t="shared" ref="R37:R56" si="16">IF(Q37=1,O37,"")</f>
        <v/>
      </c>
      <c r="S37" s="26">
        <f>IF(R37="",Q37,RANK(R37,$R$5:$R$56,1))</f>
        <v>33</v>
      </c>
    </row>
    <row r="38" spans="1:19" x14ac:dyDescent="0.25">
      <c r="A38" s="31">
        <v>35</v>
      </c>
      <c r="B38" s="25" t="s">
        <v>67</v>
      </c>
      <c r="C38" s="25" t="s">
        <v>68</v>
      </c>
      <c r="D38" s="25" t="s">
        <v>19</v>
      </c>
      <c r="E38" s="25" t="s">
        <v>63</v>
      </c>
      <c r="F38" s="18">
        <v>10</v>
      </c>
      <c r="G38" s="19">
        <f t="shared" si="9"/>
        <v>100</v>
      </c>
      <c r="H38" s="28">
        <v>10</v>
      </c>
      <c r="I38" s="19">
        <f t="shared" si="10"/>
        <v>120</v>
      </c>
      <c r="J38" s="28">
        <v>3</v>
      </c>
      <c r="K38" s="19">
        <f t="shared" si="11"/>
        <v>42</v>
      </c>
      <c r="L38" s="28">
        <v>10</v>
      </c>
      <c r="M38" s="19">
        <f t="shared" si="12"/>
        <v>160</v>
      </c>
      <c r="N38" s="21">
        <v>11706</v>
      </c>
      <c r="O38" s="22">
        <f t="shared" si="13"/>
        <v>36</v>
      </c>
      <c r="P38" s="23">
        <f t="shared" si="14"/>
        <v>422</v>
      </c>
      <c r="Q38" s="24">
        <f t="shared" si="15"/>
        <v>33</v>
      </c>
      <c r="R38" s="25" t="str">
        <f t="shared" si="16"/>
        <v/>
      </c>
      <c r="S38" s="26">
        <v>34</v>
      </c>
    </row>
    <row r="39" spans="1:19" x14ac:dyDescent="0.25">
      <c r="A39" s="31">
        <v>67</v>
      </c>
      <c r="B39" s="25" t="s">
        <v>119</v>
      </c>
      <c r="C39" s="25" t="s">
        <v>120</v>
      </c>
      <c r="D39" s="25" t="s">
        <v>19</v>
      </c>
      <c r="E39" s="25" t="s">
        <v>112</v>
      </c>
      <c r="F39" s="18">
        <v>10</v>
      </c>
      <c r="G39" s="19">
        <f t="shared" si="9"/>
        <v>100</v>
      </c>
      <c r="H39" s="28">
        <v>10</v>
      </c>
      <c r="I39" s="19">
        <f t="shared" si="10"/>
        <v>120</v>
      </c>
      <c r="J39" s="28">
        <v>3</v>
      </c>
      <c r="K39" s="19">
        <f t="shared" si="11"/>
        <v>42</v>
      </c>
      <c r="L39" s="28">
        <v>10</v>
      </c>
      <c r="M39" s="19">
        <f t="shared" si="12"/>
        <v>160</v>
      </c>
      <c r="N39" s="21">
        <v>11887</v>
      </c>
      <c r="O39" s="22">
        <f t="shared" si="13"/>
        <v>37</v>
      </c>
      <c r="P39" s="23">
        <f t="shared" si="14"/>
        <v>422</v>
      </c>
      <c r="Q39" s="24">
        <f t="shared" si="15"/>
        <v>33</v>
      </c>
      <c r="R39" s="25" t="str">
        <f t="shared" si="16"/>
        <v/>
      </c>
      <c r="S39" s="26">
        <v>35</v>
      </c>
    </row>
    <row r="40" spans="1:19" x14ac:dyDescent="0.25">
      <c r="A40" s="31">
        <v>5</v>
      </c>
      <c r="B40" s="25" t="s">
        <v>25</v>
      </c>
      <c r="C40" s="25" t="s">
        <v>26</v>
      </c>
      <c r="D40" s="25" t="s">
        <v>19</v>
      </c>
      <c r="E40" s="25" t="s">
        <v>20</v>
      </c>
      <c r="F40" s="18">
        <v>10</v>
      </c>
      <c r="G40" s="19">
        <f t="shared" si="9"/>
        <v>100</v>
      </c>
      <c r="H40" s="28">
        <v>10</v>
      </c>
      <c r="I40" s="19">
        <f t="shared" si="10"/>
        <v>120</v>
      </c>
      <c r="J40" s="28">
        <v>6</v>
      </c>
      <c r="K40" s="19">
        <f t="shared" si="11"/>
        <v>84</v>
      </c>
      <c r="L40" s="28">
        <v>7</v>
      </c>
      <c r="M40" s="19">
        <f t="shared" si="12"/>
        <v>112</v>
      </c>
      <c r="N40" s="21">
        <v>11007</v>
      </c>
      <c r="O40" s="22">
        <f t="shared" si="13"/>
        <v>31</v>
      </c>
      <c r="P40" s="23">
        <f t="shared" si="14"/>
        <v>416</v>
      </c>
      <c r="Q40" s="24">
        <f t="shared" si="15"/>
        <v>36</v>
      </c>
      <c r="R40" s="25" t="str">
        <f t="shared" si="16"/>
        <v/>
      </c>
      <c r="S40" s="26">
        <f>IF(R40="",Q40,RANK(R40,$R$5:$R$56,1))</f>
        <v>36</v>
      </c>
    </row>
    <row r="41" spans="1:19" x14ac:dyDescent="0.25">
      <c r="A41" s="46">
        <v>38</v>
      </c>
      <c r="B41" s="25" t="s">
        <v>72</v>
      </c>
      <c r="C41" s="25" t="s">
        <v>73</v>
      </c>
      <c r="D41" s="25" t="s">
        <v>19</v>
      </c>
      <c r="E41" s="25" t="s">
        <v>74</v>
      </c>
      <c r="F41" s="18">
        <v>10</v>
      </c>
      <c r="G41" s="19">
        <f t="shared" si="9"/>
        <v>100</v>
      </c>
      <c r="H41" s="28">
        <v>1</v>
      </c>
      <c r="I41" s="19">
        <f t="shared" si="10"/>
        <v>12</v>
      </c>
      <c r="J41" s="28">
        <v>10</v>
      </c>
      <c r="K41" s="19">
        <f t="shared" si="11"/>
        <v>140</v>
      </c>
      <c r="L41" s="28">
        <v>10</v>
      </c>
      <c r="M41" s="19">
        <f t="shared" si="12"/>
        <v>160</v>
      </c>
      <c r="N41" s="21">
        <v>4512</v>
      </c>
      <c r="O41" s="22">
        <f t="shared" si="13"/>
        <v>12</v>
      </c>
      <c r="P41" s="23">
        <f t="shared" si="14"/>
        <v>412</v>
      </c>
      <c r="Q41" s="24">
        <f t="shared" si="15"/>
        <v>37</v>
      </c>
      <c r="R41" s="25" t="str">
        <f t="shared" si="16"/>
        <v/>
      </c>
      <c r="S41" s="26">
        <f>IF(R41="",Q41,RANK(R41,$R$5:$R$56,1))</f>
        <v>37</v>
      </c>
    </row>
    <row r="42" spans="1:19" x14ac:dyDescent="0.25">
      <c r="A42" s="29">
        <v>33</v>
      </c>
      <c r="B42" s="25" t="s">
        <v>64</v>
      </c>
      <c r="C42" s="25" t="s">
        <v>30</v>
      </c>
      <c r="D42" s="25" t="s">
        <v>19</v>
      </c>
      <c r="E42" s="25" t="s">
        <v>63</v>
      </c>
      <c r="F42" s="18">
        <v>10</v>
      </c>
      <c r="G42" s="19">
        <f t="shared" si="9"/>
        <v>100</v>
      </c>
      <c r="H42" s="32">
        <v>1</v>
      </c>
      <c r="I42" s="19">
        <f t="shared" si="10"/>
        <v>12</v>
      </c>
      <c r="J42" s="28">
        <v>10</v>
      </c>
      <c r="K42" s="19">
        <f t="shared" si="11"/>
        <v>140</v>
      </c>
      <c r="L42" s="28">
        <v>10</v>
      </c>
      <c r="M42" s="19">
        <f t="shared" si="12"/>
        <v>160</v>
      </c>
      <c r="N42" s="21">
        <v>10060</v>
      </c>
      <c r="O42" s="22">
        <f t="shared" si="13"/>
        <v>25</v>
      </c>
      <c r="P42" s="23">
        <f t="shared" si="14"/>
        <v>412</v>
      </c>
      <c r="Q42" s="24">
        <f t="shared" si="15"/>
        <v>37</v>
      </c>
      <c r="R42" s="25" t="str">
        <f t="shared" si="16"/>
        <v/>
      </c>
      <c r="S42" s="26">
        <v>38</v>
      </c>
    </row>
    <row r="43" spans="1:19" x14ac:dyDescent="0.25">
      <c r="A43" s="31">
        <v>21</v>
      </c>
      <c r="B43" s="25" t="s">
        <v>47</v>
      </c>
      <c r="C43" s="25" t="s">
        <v>48</v>
      </c>
      <c r="D43" s="25" t="s">
        <v>19</v>
      </c>
      <c r="E43" s="25" t="s">
        <v>40</v>
      </c>
      <c r="F43" s="18">
        <v>10</v>
      </c>
      <c r="G43" s="19">
        <f t="shared" si="9"/>
        <v>100</v>
      </c>
      <c r="H43" s="28">
        <v>10</v>
      </c>
      <c r="I43" s="19">
        <f t="shared" si="10"/>
        <v>120</v>
      </c>
      <c r="J43" s="28">
        <v>2</v>
      </c>
      <c r="K43" s="19">
        <f t="shared" si="11"/>
        <v>28</v>
      </c>
      <c r="L43" s="28">
        <v>10</v>
      </c>
      <c r="M43" s="19">
        <f t="shared" si="12"/>
        <v>160</v>
      </c>
      <c r="N43" s="21">
        <v>12203</v>
      </c>
      <c r="O43" s="22">
        <f t="shared" si="13"/>
        <v>40</v>
      </c>
      <c r="P43" s="23">
        <f t="shared" si="14"/>
        <v>408</v>
      </c>
      <c r="Q43" s="24">
        <f t="shared" si="15"/>
        <v>39</v>
      </c>
      <c r="R43" s="25" t="str">
        <f t="shared" si="16"/>
        <v/>
      </c>
      <c r="S43" s="26">
        <f>IF(R43="",Q43,RANK(R43,$R$5:$R$56,1))</f>
        <v>39</v>
      </c>
    </row>
    <row r="44" spans="1:19" x14ac:dyDescent="0.25">
      <c r="A44" s="29">
        <v>52</v>
      </c>
      <c r="B44" s="36" t="s">
        <v>101</v>
      </c>
      <c r="C44" s="36" t="s">
        <v>102</v>
      </c>
      <c r="D44" s="37" t="s">
        <v>19</v>
      </c>
      <c r="E44" s="36" t="s">
        <v>89</v>
      </c>
      <c r="F44" s="38">
        <v>10</v>
      </c>
      <c r="G44" s="19">
        <f t="shared" si="9"/>
        <v>100</v>
      </c>
      <c r="H44" s="39">
        <v>10</v>
      </c>
      <c r="I44" s="19">
        <f t="shared" si="10"/>
        <v>120</v>
      </c>
      <c r="J44" s="39">
        <v>2</v>
      </c>
      <c r="K44" s="19">
        <f t="shared" si="11"/>
        <v>28</v>
      </c>
      <c r="L44" s="39">
        <v>10</v>
      </c>
      <c r="M44" s="19">
        <f t="shared" si="12"/>
        <v>160</v>
      </c>
      <c r="N44" s="21">
        <v>14469</v>
      </c>
      <c r="O44" s="22">
        <f t="shared" si="13"/>
        <v>49</v>
      </c>
      <c r="P44" s="23">
        <f t="shared" si="14"/>
        <v>408</v>
      </c>
      <c r="Q44" s="24">
        <f t="shared" si="15"/>
        <v>39</v>
      </c>
      <c r="R44" s="25" t="str">
        <f t="shared" si="16"/>
        <v/>
      </c>
      <c r="S44" s="26">
        <v>40</v>
      </c>
    </row>
    <row r="45" spans="1:19" x14ac:dyDescent="0.25">
      <c r="A45" s="31">
        <v>39</v>
      </c>
      <c r="B45" s="25" t="s">
        <v>75</v>
      </c>
      <c r="C45" s="25" t="s">
        <v>76</v>
      </c>
      <c r="D45" s="25" t="s">
        <v>19</v>
      </c>
      <c r="E45" s="25" t="s">
        <v>74</v>
      </c>
      <c r="F45" s="20">
        <v>10</v>
      </c>
      <c r="G45" s="19">
        <f t="shared" si="9"/>
        <v>100</v>
      </c>
      <c r="H45" s="28">
        <v>10</v>
      </c>
      <c r="I45" s="19">
        <f t="shared" si="10"/>
        <v>120</v>
      </c>
      <c r="J45" s="28">
        <v>1</v>
      </c>
      <c r="K45" s="19">
        <f t="shared" si="11"/>
        <v>14</v>
      </c>
      <c r="L45" s="28">
        <v>10</v>
      </c>
      <c r="M45" s="19">
        <f t="shared" si="12"/>
        <v>160</v>
      </c>
      <c r="N45" s="21">
        <v>3413</v>
      </c>
      <c r="O45" s="22">
        <f t="shared" si="13"/>
        <v>1</v>
      </c>
      <c r="P45" s="23">
        <f t="shared" si="14"/>
        <v>394</v>
      </c>
      <c r="Q45" s="24">
        <f t="shared" si="15"/>
        <v>41</v>
      </c>
      <c r="R45" s="25" t="str">
        <f t="shared" si="16"/>
        <v/>
      </c>
      <c r="S45" s="26">
        <f>IF(R45="",Q45,RANK(R45,$R$5:$R$56,1))</f>
        <v>41</v>
      </c>
    </row>
    <row r="46" spans="1:19" x14ac:dyDescent="0.25">
      <c r="A46" s="31">
        <v>42</v>
      </c>
      <c r="B46" s="25" t="s">
        <v>81</v>
      </c>
      <c r="C46" s="25" t="s">
        <v>82</v>
      </c>
      <c r="D46" s="25" t="s">
        <v>19</v>
      </c>
      <c r="E46" s="25" t="s">
        <v>74</v>
      </c>
      <c r="F46" s="20">
        <v>10</v>
      </c>
      <c r="G46" s="19">
        <f t="shared" si="9"/>
        <v>100</v>
      </c>
      <c r="H46" s="28">
        <v>10</v>
      </c>
      <c r="I46" s="19">
        <f t="shared" si="10"/>
        <v>120</v>
      </c>
      <c r="J46" s="28">
        <v>1</v>
      </c>
      <c r="K46" s="19">
        <f t="shared" si="11"/>
        <v>14</v>
      </c>
      <c r="L46" s="28">
        <v>10</v>
      </c>
      <c r="M46" s="19">
        <f t="shared" si="12"/>
        <v>160</v>
      </c>
      <c r="N46" s="21">
        <v>10153</v>
      </c>
      <c r="O46" s="22">
        <f t="shared" si="13"/>
        <v>26</v>
      </c>
      <c r="P46" s="23">
        <f t="shared" si="14"/>
        <v>394</v>
      </c>
      <c r="Q46" s="24">
        <f t="shared" si="15"/>
        <v>41</v>
      </c>
      <c r="R46" s="25" t="str">
        <f t="shared" si="16"/>
        <v/>
      </c>
      <c r="S46" s="26">
        <v>42</v>
      </c>
    </row>
    <row r="47" spans="1:19" x14ac:dyDescent="0.25">
      <c r="A47" s="31">
        <v>18</v>
      </c>
      <c r="B47" s="25" t="s">
        <v>43</v>
      </c>
      <c r="C47" s="25" t="s">
        <v>44</v>
      </c>
      <c r="D47" s="25" t="s">
        <v>19</v>
      </c>
      <c r="E47" s="25" t="s">
        <v>40</v>
      </c>
      <c r="F47" s="18">
        <v>10</v>
      </c>
      <c r="G47" s="19">
        <f t="shared" si="9"/>
        <v>100</v>
      </c>
      <c r="H47" s="28">
        <v>10</v>
      </c>
      <c r="I47" s="19">
        <f t="shared" si="10"/>
        <v>120</v>
      </c>
      <c r="J47" s="28">
        <v>1</v>
      </c>
      <c r="K47" s="19">
        <f t="shared" si="11"/>
        <v>14</v>
      </c>
      <c r="L47" s="28">
        <v>10</v>
      </c>
      <c r="M47" s="19">
        <f t="shared" si="12"/>
        <v>160</v>
      </c>
      <c r="N47" s="21">
        <v>13656</v>
      </c>
      <c r="O47" s="22">
        <f t="shared" si="13"/>
        <v>44</v>
      </c>
      <c r="P47" s="23">
        <f t="shared" si="14"/>
        <v>394</v>
      </c>
      <c r="Q47" s="24">
        <f t="shared" si="15"/>
        <v>41</v>
      </c>
      <c r="R47" s="25" t="str">
        <f t="shared" si="16"/>
        <v/>
      </c>
      <c r="S47" s="26">
        <v>43</v>
      </c>
    </row>
    <row r="48" spans="1:19" x14ac:dyDescent="0.25">
      <c r="A48" s="31">
        <v>46</v>
      </c>
      <c r="B48" s="25" t="s">
        <v>90</v>
      </c>
      <c r="C48" s="25" t="s">
        <v>60</v>
      </c>
      <c r="D48" s="25" t="s">
        <v>19</v>
      </c>
      <c r="E48" s="25" t="s">
        <v>89</v>
      </c>
      <c r="F48" s="20">
        <v>10</v>
      </c>
      <c r="G48" s="19">
        <f t="shared" si="9"/>
        <v>100</v>
      </c>
      <c r="H48" s="28">
        <v>10</v>
      </c>
      <c r="I48" s="19">
        <f t="shared" si="10"/>
        <v>120</v>
      </c>
      <c r="J48" s="28">
        <v>1</v>
      </c>
      <c r="K48" s="19">
        <f t="shared" si="11"/>
        <v>14</v>
      </c>
      <c r="L48" s="28">
        <v>10</v>
      </c>
      <c r="M48" s="19">
        <f t="shared" si="12"/>
        <v>160</v>
      </c>
      <c r="N48" s="21">
        <v>14344</v>
      </c>
      <c r="O48" s="22">
        <f t="shared" si="13"/>
        <v>48</v>
      </c>
      <c r="P48" s="23">
        <f t="shared" si="14"/>
        <v>394</v>
      </c>
      <c r="Q48" s="24">
        <f t="shared" si="15"/>
        <v>41</v>
      </c>
      <c r="R48" s="25" t="str">
        <f t="shared" si="16"/>
        <v/>
      </c>
      <c r="S48" s="26">
        <v>44</v>
      </c>
    </row>
    <row r="49" spans="1:19" x14ac:dyDescent="0.25">
      <c r="A49" s="31">
        <v>34</v>
      </c>
      <c r="B49" s="25" t="s">
        <v>65</v>
      </c>
      <c r="C49" s="25" t="s">
        <v>66</v>
      </c>
      <c r="D49" s="25" t="s">
        <v>19</v>
      </c>
      <c r="E49" s="25" t="s">
        <v>63</v>
      </c>
      <c r="F49" s="20">
        <v>10</v>
      </c>
      <c r="G49" s="19">
        <f t="shared" si="9"/>
        <v>100</v>
      </c>
      <c r="H49" s="28">
        <v>10</v>
      </c>
      <c r="I49" s="19">
        <f t="shared" si="10"/>
        <v>120</v>
      </c>
      <c r="J49" s="28">
        <v>1</v>
      </c>
      <c r="K49" s="19">
        <f t="shared" si="11"/>
        <v>14</v>
      </c>
      <c r="L49" s="28">
        <v>10</v>
      </c>
      <c r="M49" s="19">
        <f t="shared" si="12"/>
        <v>160</v>
      </c>
      <c r="N49" s="21">
        <v>15100</v>
      </c>
      <c r="O49" s="22">
        <f t="shared" si="13"/>
        <v>50</v>
      </c>
      <c r="P49" s="23">
        <f t="shared" si="14"/>
        <v>394</v>
      </c>
      <c r="Q49" s="24">
        <f t="shared" si="15"/>
        <v>41</v>
      </c>
      <c r="R49" s="25" t="str">
        <f t="shared" si="16"/>
        <v/>
      </c>
      <c r="S49" s="26">
        <v>45</v>
      </c>
    </row>
    <row r="50" spans="1:19" x14ac:dyDescent="0.25">
      <c r="A50" s="31">
        <v>36</v>
      </c>
      <c r="B50" s="25" t="s">
        <v>69</v>
      </c>
      <c r="C50" s="25" t="s">
        <v>70</v>
      </c>
      <c r="D50" s="25" t="s">
        <v>19</v>
      </c>
      <c r="E50" s="25" t="s">
        <v>63</v>
      </c>
      <c r="F50" s="20">
        <v>10</v>
      </c>
      <c r="G50" s="19">
        <f t="shared" si="9"/>
        <v>100</v>
      </c>
      <c r="H50" s="28">
        <v>10</v>
      </c>
      <c r="I50" s="19">
        <f t="shared" si="10"/>
        <v>120</v>
      </c>
      <c r="J50" s="28">
        <v>1</v>
      </c>
      <c r="K50" s="19">
        <f t="shared" si="11"/>
        <v>14</v>
      </c>
      <c r="L50" s="28">
        <v>10</v>
      </c>
      <c r="M50" s="19">
        <f t="shared" si="12"/>
        <v>160</v>
      </c>
      <c r="N50" s="21">
        <v>20235</v>
      </c>
      <c r="O50" s="22">
        <f t="shared" si="13"/>
        <v>51</v>
      </c>
      <c r="P50" s="23">
        <f t="shared" si="14"/>
        <v>394</v>
      </c>
      <c r="Q50" s="24">
        <f t="shared" si="15"/>
        <v>41</v>
      </c>
      <c r="R50" s="25" t="str">
        <f t="shared" si="16"/>
        <v/>
      </c>
      <c r="S50" s="26">
        <v>46</v>
      </c>
    </row>
    <row r="51" spans="1:19" x14ac:dyDescent="0.25">
      <c r="A51" s="46">
        <v>40</v>
      </c>
      <c r="B51" s="25" t="s">
        <v>77</v>
      </c>
      <c r="C51" s="25" t="s">
        <v>78</v>
      </c>
      <c r="D51" s="25" t="s">
        <v>19</v>
      </c>
      <c r="E51" s="25" t="s">
        <v>74</v>
      </c>
      <c r="F51" s="20">
        <v>10</v>
      </c>
      <c r="G51" s="19">
        <f t="shared" si="9"/>
        <v>100</v>
      </c>
      <c r="H51" s="28">
        <v>1</v>
      </c>
      <c r="I51" s="19">
        <f t="shared" si="10"/>
        <v>12</v>
      </c>
      <c r="J51" s="28">
        <v>6</v>
      </c>
      <c r="K51" s="19">
        <f t="shared" si="11"/>
        <v>84</v>
      </c>
      <c r="L51" s="28">
        <v>10</v>
      </c>
      <c r="M51" s="19">
        <f t="shared" si="12"/>
        <v>160</v>
      </c>
      <c r="N51" s="21">
        <v>12794</v>
      </c>
      <c r="O51" s="22">
        <f t="shared" si="13"/>
        <v>42</v>
      </c>
      <c r="P51" s="23">
        <f t="shared" si="14"/>
        <v>356</v>
      </c>
      <c r="Q51" s="24">
        <f t="shared" si="15"/>
        <v>47</v>
      </c>
      <c r="R51" s="25" t="str">
        <f t="shared" si="16"/>
        <v/>
      </c>
      <c r="S51" s="26">
        <f t="shared" ref="S51:S56" si="17">IF(R51="",Q51,RANK(R51,$R$5:$R$56,1))</f>
        <v>47</v>
      </c>
    </row>
    <row r="52" spans="1:19" x14ac:dyDescent="0.25">
      <c r="A52" s="31">
        <v>57</v>
      </c>
      <c r="B52" s="25" t="s">
        <v>107</v>
      </c>
      <c r="C52" s="25" t="s">
        <v>108</v>
      </c>
      <c r="D52" s="25" t="s">
        <v>19</v>
      </c>
      <c r="E52" s="25" t="s">
        <v>105</v>
      </c>
      <c r="F52" s="20">
        <v>5</v>
      </c>
      <c r="G52" s="19">
        <f t="shared" si="9"/>
        <v>50</v>
      </c>
      <c r="H52" s="28">
        <v>10</v>
      </c>
      <c r="I52" s="19">
        <f t="shared" si="10"/>
        <v>120</v>
      </c>
      <c r="J52" s="28">
        <v>1</v>
      </c>
      <c r="K52" s="19">
        <f t="shared" si="11"/>
        <v>14</v>
      </c>
      <c r="L52" s="28">
        <v>10</v>
      </c>
      <c r="M52" s="19">
        <f t="shared" si="12"/>
        <v>160</v>
      </c>
      <c r="N52" s="21">
        <v>22631</v>
      </c>
      <c r="O52" s="22">
        <f t="shared" si="13"/>
        <v>52</v>
      </c>
      <c r="P52" s="23">
        <f t="shared" si="14"/>
        <v>344</v>
      </c>
      <c r="Q52" s="24">
        <f t="shared" si="15"/>
        <v>48</v>
      </c>
      <c r="R52" s="25" t="str">
        <f t="shared" si="16"/>
        <v/>
      </c>
      <c r="S52" s="26">
        <f t="shared" si="17"/>
        <v>48</v>
      </c>
    </row>
    <row r="53" spans="1:19" x14ac:dyDescent="0.25">
      <c r="A53" s="31">
        <v>41</v>
      </c>
      <c r="B53" s="25" t="s">
        <v>79</v>
      </c>
      <c r="C53" s="25" t="s">
        <v>80</v>
      </c>
      <c r="D53" s="25" t="s">
        <v>19</v>
      </c>
      <c r="E53" s="25" t="s">
        <v>74</v>
      </c>
      <c r="F53" s="20">
        <v>10</v>
      </c>
      <c r="G53" s="19">
        <f t="shared" si="9"/>
        <v>100</v>
      </c>
      <c r="H53" s="28">
        <v>1</v>
      </c>
      <c r="I53" s="19">
        <f t="shared" si="10"/>
        <v>12</v>
      </c>
      <c r="J53" s="28">
        <v>3</v>
      </c>
      <c r="K53" s="19">
        <f t="shared" si="11"/>
        <v>42</v>
      </c>
      <c r="L53" s="28">
        <v>10</v>
      </c>
      <c r="M53" s="19">
        <f t="shared" si="12"/>
        <v>160</v>
      </c>
      <c r="N53" s="21">
        <v>4387</v>
      </c>
      <c r="O53" s="22">
        <f t="shared" si="13"/>
        <v>11</v>
      </c>
      <c r="P53" s="23">
        <f t="shared" si="14"/>
        <v>314</v>
      </c>
      <c r="Q53" s="24">
        <f t="shared" si="15"/>
        <v>49</v>
      </c>
      <c r="R53" s="25" t="str">
        <f t="shared" si="16"/>
        <v/>
      </c>
      <c r="S53" s="26">
        <f t="shared" si="17"/>
        <v>49</v>
      </c>
    </row>
    <row r="54" spans="1:19" x14ac:dyDescent="0.25">
      <c r="A54" s="31">
        <v>44</v>
      </c>
      <c r="B54" s="25" t="s">
        <v>85</v>
      </c>
      <c r="C54" s="25" t="s">
        <v>86</v>
      </c>
      <c r="D54" s="25" t="s">
        <v>19</v>
      </c>
      <c r="E54" s="25" t="s">
        <v>74</v>
      </c>
      <c r="F54" s="20">
        <v>10</v>
      </c>
      <c r="G54" s="19">
        <f t="shared" si="9"/>
        <v>100</v>
      </c>
      <c r="H54" s="28">
        <v>1</v>
      </c>
      <c r="I54" s="19">
        <f t="shared" si="10"/>
        <v>12</v>
      </c>
      <c r="J54" s="28">
        <v>2</v>
      </c>
      <c r="K54" s="19">
        <f t="shared" si="11"/>
        <v>28</v>
      </c>
      <c r="L54" s="28">
        <v>10</v>
      </c>
      <c r="M54" s="19">
        <f t="shared" si="12"/>
        <v>160</v>
      </c>
      <c r="N54" s="21">
        <v>11150</v>
      </c>
      <c r="O54" s="22">
        <f t="shared" si="13"/>
        <v>33</v>
      </c>
      <c r="P54" s="23">
        <f t="shared" si="14"/>
        <v>300</v>
      </c>
      <c r="Q54" s="24">
        <f t="shared" si="15"/>
        <v>50</v>
      </c>
      <c r="R54" s="25" t="str">
        <f t="shared" si="16"/>
        <v/>
      </c>
      <c r="S54" s="26">
        <f t="shared" si="17"/>
        <v>50</v>
      </c>
    </row>
    <row r="55" spans="1:19" x14ac:dyDescent="0.25">
      <c r="A55" s="31">
        <v>43</v>
      </c>
      <c r="B55" s="25" t="s">
        <v>83</v>
      </c>
      <c r="C55" s="25" t="s">
        <v>84</v>
      </c>
      <c r="D55" s="25" t="s">
        <v>19</v>
      </c>
      <c r="E55" s="25" t="s">
        <v>74</v>
      </c>
      <c r="F55" s="20">
        <v>10</v>
      </c>
      <c r="G55" s="19">
        <f t="shared" si="9"/>
        <v>100</v>
      </c>
      <c r="H55" s="28">
        <v>1</v>
      </c>
      <c r="I55" s="19">
        <f t="shared" si="10"/>
        <v>12</v>
      </c>
      <c r="J55" s="28">
        <v>1</v>
      </c>
      <c r="K55" s="19">
        <f t="shared" si="11"/>
        <v>14</v>
      </c>
      <c r="L55" s="28">
        <v>10</v>
      </c>
      <c r="M55" s="19">
        <f t="shared" si="12"/>
        <v>160</v>
      </c>
      <c r="N55" s="21">
        <v>13931</v>
      </c>
      <c r="O55" s="22">
        <f t="shared" si="13"/>
        <v>46</v>
      </c>
      <c r="P55" s="23">
        <f t="shared" si="14"/>
        <v>286</v>
      </c>
      <c r="Q55" s="24">
        <f t="shared" si="15"/>
        <v>51</v>
      </c>
      <c r="R55" s="25" t="str">
        <f t="shared" si="16"/>
        <v/>
      </c>
      <c r="S55" s="26">
        <f t="shared" si="17"/>
        <v>51</v>
      </c>
    </row>
    <row r="56" spans="1:19" x14ac:dyDescent="0.25">
      <c r="A56" s="24">
        <v>58</v>
      </c>
      <c r="B56" s="40" t="s">
        <v>109</v>
      </c>
      <c r="C56" s="40" t="s">
        <v>53</v>
      </c>
      <c r="D56" s="40" t="s">
        <v>19</v>
      </c>
      <c r="E56" s="40" t="s">
        <v>105</v>
      </c>
      <c r="F56" s="48">
        <v>5</v>
      </c>
      <c r="G56" s="41">
        <f t="shared" si="9"/>
        <v>50</v>
      </c>
      <c r="H56" s="42">
        <v>1</v>
      </c>
      <c r="I56" s="41">
        <f t="shared" si="10"/>
        <v>12</v>
      </c>
      <c r="J56" s="42">
        <v>1</v>
      </c>
      <c r="K56" s="41">
        <f t="shared" si="11"/>
        <v>14</v>
      </c>
      <c r="L56" s="42">
        <v>6</v>
      </c>
      <c r="M56" s="41">
        <f t="shared" si="12"/>
        <v>96</v>
      </c>
      <c r="N56" s="43">
        <v>14128</v>
      </c>
      <c r="O56" s="22">
        <f t="shared" si="13"/>
        <v>47</v>
      </c>
      <c r="P56" s="23">
        <f t="shared" si="14"/>
        <v>172</v>
      </c>
      <c r="Q56" s="24">
        <f t="shared" si="15"/>
        <v>52</v>
      </c>
      <c r="R56" s="40" t="str">
        <f t="shared" si="16"/>
        <v/>
      </c>
      <c r="S56" s="26">
        <f t="shared" si="17"/>
        <v>52</v>
      </c>
    </row>
    <row r="57" spans="1:19" x14ac:dyDescent="0.25">
      <c r="Q57" t="str">
        <f t="shared" ref="Q57:Q65" si="18">IF(P57=0,"",RANK(P57,$P$6:$P$66,0))</f>
        <v/>
      </c>
      <c r="R57" t="str">
        <f t="shared" ref="R57:R65" si="19">IF(Q57=1,O57,"")</f>
        <v/>
      </c>
      <c r="S57" s="6" t="str">
        <f t="shared" ref="S57:S65" si="20">IF(R57="",Q57,RANK(R57,$R$6:$R$66,1))</f>
        <v/>
      </c>
    </row>
    <row r="58" spans="1:19" x14ac:dyDescent="0.25">
      <c r="Q58" t="str">
        <f t="shared" si="18"/>
        <v/>
      </c>
      <c r="R58" t="str">
        <f t="shared" si="19"/>
        <v/>
      </c>
      <c r="S58" s="6" t="str">
        <f t="shared" si="20"/>
        <v/>
      </c>
    </row>
    <row r="59" spans="1:19" x14ac:dyDescent="0.25">
      <c r="Q59" t="str">
        <f t="shared" si="18"/>
        <v/>
      </c>
      <c r="R59" t="str">
        <f t="shared" si="19"/>
        <v/>
      </c>
      <c r="S59" s="6" t="str">
        <f t="shared" si="20"/>
        <v/>
      </c>
    </row>
    <row r="60" spans="1:19" x14ac:dyDescent="0.25">
      <c r="Q60" t="str">
        <f t="shared" si="18"/>
        <v/>
      </c>
      <c r="R60" t="str">
        <f t="shared" si="19"/>
        <v/>
      </c>
      <c r="S60" s="6" t="str">
        <f t="shared" si="20"/>
        <v/>
      </c>
    </row>
    <row r="61" spans="1:19" x14ac:dyDescent="0.25">
      <c r="Q61" t="str">
        <f t="shared" si="18"/>
        <v/>
      </c>
      <c r="R61" t="str">
        <f t="shared" si="19"/>
        <v/>
      </c>
      <c r="S61" s="6" t="str">
        <f t="shared" si="20"/>
        <v/>
      </c>
    </row>
    <row r="62" spans="1:19" x14ac:dyDescent="0.25">
      <c r="Q62" t="str">
        <f t="shared" si="18"/>
        <v/>
      </c>
      <c r="R62" t="str">
        <f t="shared" si="19"/>
        <v/>
      </c>
      <c r="S62" s="6" t="str">
        <f t="shared" si="20"/>
        <v/>
      </c>
    </row>
    <row r="63" spans="1:19" x14ac:dyDescent="0.25">
      <c r="Q63" t="str">
        <f t="shared" si="18"/>
        <v/>
      </c>
      <c r="R63" t="str">
        <f t="shared" si="19"/>
        <v/>
      </c>
      <c r="S63" s="6" t="str">
        <f t="shared" si="20"/>
        <v/>
      </c>
    </row>
    <row r="64" spans="1:19" x14ac:dyDescent="0.25">
      <c r="Q64" t="str">
        <f t="shared" si="18"/>
        <v/>
      </c>
      <c r="R64" t="str">
        <f t="shared" si="19"/>
        <v/>
      </c>
      <c r="S64" s="6" t="str">
        <f t="shared" si="20"/>
        <v/>
      </c>
    </row>
    <row r="65" spans="17:19" x14ac:dyDescent="0.25">
      <c r="Q65" t="str">
        <f t="shared" si="18"/>
        <v/>
      </c>
      <c r="R65" t="str">
        <f t="shared" si="19"/>
        <v/>
      </c>
      <c r="S65" s="6" t="str">
        <f t="shared" si="20"/>
        <v/>
      </c>
    </row>
  </sheetData>
  <sortState ref="A5:S74">
    <sortCondition ref="S5:S74"/>
    <sortCondition ref="N5:N74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5"/>
  <sheetViews>
    <sheetView topLeftCell="A28" workbookViewId="0">
      <selection activeCell="U5" sqref="U5"/>
    </sheetView>
  </sheetViews>
  <sheetFormatPr baseColWidth="10" defaultColWidth="10.7109375" defaultRowHeight="15" x14ac:dyDescent="0.25"/>
  <cols>
    <col min="1" max="1" width="3.7109375" customWidth="1"/>
    <col min="2" max="2" width="21.42578125" customWidth="1"/>
    <col min="4" max="4" width="3.7109375" customWidth="1"/>
    <col min="5" max="5" width="26.5703125" customWidth="1"/>
    <col min="6" max="6" width="6.7109375" style="45" customWidth="1"/>
    <col min="7" max="7" width="5.42578125" customWidth="1"/>
    <col min="8" max="8" width="6.7109375" customWidth="1"/>
    <col min="9" max="9" width="5.28515625" customWidth="1"/>
    <col min="10" max="10" width="6.7109375" customWidth="1"/>
    <col min="11" max="11" width="5.140625" customWidth="1"/>
    <col min="12" max="12" width="6.7109375" customWidth="1"/>
    <col min="13" max="13" width="5.140625" customWidth="1"/>
    <col min="14" max="15" width="9" customWidth="1"/>
    <col min="16" max="16" width="6.42578125" customWidth="1"/>
    <col min="17" max="18" width="5.28515625" hidden="1" customWidth="1"/>
    <col min="19" max="19" width="5.28515625" style="6" customWidth="1"/>
  </cols>
  <sheetData>
    <row r="1" spans="1:23" ht="24" x14ac:dyDescent="0.45">
      <c r="A1" s="95" t="s">
        <v>166</v>
      </c>
      <c r="B1" s="95"/>
      <c r="C1" s="95"/>
      <c r="D1" s="95"/>
      <c r="E1" s="95"/>
      <c r="F1" s="96"/>
      <c r="G1" s="96"/>
      <c r="H1" s="96"/>
      <c r="I1" s="96"/>
      <c r="J1" s="96"/>
      <c r="K1" s="96"/>
      <c r="L1" s="96"/>
      <c r="M1" s="96"/>
      <c r="N1" s="96"/>
      <c r="S1" s="56"/>
      <c r="T1" s="57"/>
      <c r="U1" s="57"/>
    </row>
    <row r="2" spans="1:23" ht="24" x14ac:dyDescent="0.45">
      <c r="A2" s="95" t="s">
        <v>1</v>
      </c>
      <c r="B2" s="95"/>
      <c r="C2" s="95"/>
      <c r="D2" s="95"/>
      <c r="E2" s="95"/>
      <c r="F2" s="58"/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3" ht="24" x14ac:dyDescent="0.45">
      <c r="A3" s="60"/>
      <c r="B3" s="60"/>
      <c r="C3" s="60"/>
      <c r="D3" s="60"/>
      <c r="E3" s="60"/>
      <c r="F3" s="61"/>
      <c r="G3" s="58"/>
      <c r="H3" s="59"/>
      <c r="I3" s="59"/>
      <c r="J3" s="59"/>
      <c r="K3" s="59"/>
      <c r="L3" s="59"/>
      <c r="M3" s="59"/>
      <c r="N3" s="60"/>
      <c r="O3" s="60"/>
      <c r="U3" s="57"/>
    </row>
    <row r="4" spans="1:23" ht="16.5" x14ac:dyDescent="0.3">
      <c r="A4" s="62"/>
      <c r="B4" s="57"/>
      <c r="C4" s="57"/>
      <c r="D4" s="57"/>
      <c r="E4" s="57"/>
      <c r="F4" s="97" t="s">
        <v>2</v>
      </c>
      <c r="G4" s="97"/>
      <c r="H4" s="98" t="s">
        <v>3</v>
      </c>
      <c r="I4" s="98"/>
      <c r="J4" s="98" t="s">
        <v>4</v>
      </c>
      <c r="K4" s="98"/>
      <c r="L4" s="97" t="s">
        <v>5</v>
      </c>
      <c r="M4" s="97"/>
      <c r="N4" s="97"/>
      <c r="O4" s="97"/>
      <c r="P4" s="62"/>
      <c r="Q4" s="62"/>
      <c r="R4" s="57"/>
      <c r="S4" s="56"/>
      <c r="T4" s="57"/>
      <c r="U4" s="57"/>
      <c r="V4" s="57"/>
      <c r="W4" s="57"/>
    </row>
    <row r="5" spans="1:23" ht="36.75" customHeight="1" x14ac:dyDescent="0.3">
      <c r="A5" s="63" t="s">
        <v>6</v>
      </c>
      <c r="B5" s="64" t="s">
        <v>7</v>
      </c>
      <c r="C5" s="64" t="s">
        <v>8</v>
      </c>
      <c r="D5" s="63" t="s">
        <v>9</v>
      </c>
      <c r="E5" s="64" t="s">
        <v>10</v>
      </c>
      <c r="F5" s="65" t="s">
        <v>11</v>
      </c>
      <c r="G5" s="66" t="s">
        <v>12</v>
      </c>
      <c r="H5" s="66" t="s">
        <v>11</v>
      </c>
      <c r="I5" s="66" t="s">
        <v>12</v>
      </c>
      <c r="J5" s="66" t="s">
        <v>11</v>
      </c>
      <c r="K5" s="66" t="s">
        <v>12</v>
      </c>
      <c r="L5" s="66" t="s">
        <v>11</v>
      </c>
      <c r="M5" s="66" t="s">
        <v>12</v>
      </c>
      <c r="N5" s="66" t="s">
        <v>13</v>
      </c>
      <c r="O5" s="66" t="s">
        <v>169</v>
      </c>
      <c r="P5" s="67" t="s">
        <v>15</v>
      </c>
      <c r="S5" s="68" t="s">
        <v>16</v>
      </c>
      <c r="T5" s="57"/>
      <c r="U5" s="57"/>
      <c r="V5" s="57"/>
      <c r="W5" s="57"/>
    </row>
    <row r="6" spans="1:23" x14ac:dyDescent="0.25">
      <c r="A6" s="81">
        <v>66</v>
      </c>
      <c r="B6" s="70" t="s">
        <v>179</v>
      </c>
      <c r="C6" s="70" t="s">
        <v>180</v>
      </c>
      <c r="D6" s="70" t="s">
        <v>172</v>
      </c>
      <c r="E6" s="70" t="s">
        <v>20</v>
      </c>
      <c r="F6" s="71">
        <v>5</v>
      </c>
      <c r="G6" s="72">
        <f t="shared" ref="G6:G45" si="0">IF(F6=0,"",F6/5*100)</f>
        <v>100</v>
      </c>
      <c r="H6" s="73">
        <v>5</v>
      </c>
      <c r="I6" s="72">
        <f t="shared" ref="I6:I45" si="1">IF(H6=0,"",H6/5*120)</f>
        <v>120</v>
      </c>
      <c r="J6" s="73">
        <v>5</v>
      </c>
      <c r="K6" s="72">
        <f t="shared" ref="K6:K45" si="2">IF(J6=0,"",J6/5*140)</f>
        <v>140</v>
      </c>
      <c r="L6" s="73">
        <v>6</v>
      </c>
      <c r="M6" s="72">
        <f t="shared" ref="M6:M45" si="3">IF(L6=0,"",L6/6*160)</f>
        <v>160</v>
      </c>
      <c r="N6" s="74">
        <v>4406</v>
      </c>
      <c r="O6" s="75">
        <f t="shared" ref="O6:O45" si="4">IF(N6="","",RANK(N6,$N$6:$N$45,1))</f>
        <v>10</v>
      </c>
      <c r="P6" s="76">
        <f t="shared" ref="P6:P45" si="5">SUM(G6,I6,K6,M6)</f>
        <v>520</v>
      </c>
      <c r="Q6" s="77">
        <f t="shared" ref="Q6:Q45" si="6">IF(P6=0,"",RANK(P6,$P$6:$P$45,0))</f>
        <v>1</v>
      </c>
      <c r="R6" s="20">
        <f t="shared" ref="R6:R45" si="7">IF(Q6=1,O6,"")</f>
        <v>10</v>
      </c>
      <c r="S6" s="78">
        <f t="shared" ref="S6:S18" si="8">IF(R6="",Q6,RANK(R6,$R$6:$R$45,1))</f>
        <v>1</v>
      </c>
    </row>
    <row r="7" spans="1:23" x14ac:dyDescent="0.25">
      <c r="A7" s="79">
        <v>68</v>
      </c>
      <c r="B7" s="80" t="s">
        <v>183</v>
      </c>
      <c r="C7" s="80" t="s">
        <v>184</v>
      </c>
      <c r="D7" s="80" t="s">
        <v>172</v>
      </c>
      <c r="E7" s="80" t="s">
        <v>31</v>
      </c>
      <c r="F7" s="71">
        <v>5</v>
      </c>
      <c r="G7" s="72">
        <f t="shared" si="0"/>
        <v>100</v>
      </c>
      <c r="H7" s="73">
        <v>5</v>
      </c>
      <c r="I7" s="72">
        <f t="shared" si="1"/>
        <v>120</v>
      </c>
      <c r="J7" s="73">
        <v>5</v>
      </c>
      <c r="K7" s="72">
        <f t="shared" si="2"/>
        <v>140</v>
      </c>
      <c r="L7" s="73">
        <v>6</v>
      </c>
      <c r="M7" s="72">
        <f t="shared" si="3"/>
        <v>160</v>
      </c>
      <c r="N7" s="74">
        <v>4663</v>
      </c>
      <c r="O7" s="75">
        <f t="shared" si="4"/>
        <v>11</v>
      </c>
      <c r="P7" s="76">
        <f t="shared" si="5"/>
        <v>520</v>
      </c>
      <c r="Q7" s="77">
        <f t="shared" si="6"/>
        <v>1</v>
      </c>
      <c r="R7" s="20">
        <f t="shared" si="7"/>
        <v>11</v>
      </c>
      <c r="S7" s="78">
        <f t="shared" si="8"/>
        <v>2</v>
      </c>
    </row>
    <row r="8" spans="1:23" x14ac:dyDescent="0.25">
      <c r="A8" s="69">
        <v>65</v>
      </c>
      <c r="B8" s="80" t="s">
        <v>177</v>
      </c>
      <c r="C8" s="80" t="s">
        <v>178</v>
      </c>
      <c r="D8" s="80" t="s">
        <v>172</v>
      </c>
      <c r="E8" s="80" t="s">
        <v>20</v>
      </c>
      <c r="F8" s="71">
        <v>5</v>
      </c>
      <c r="G8" s="72">
        <f t="shared" si="0"/>
        <v>100</v>
      </c>
      <c r="H8" s="73">
        <v>5</v>
      </c>
      <c r="I8" s="72">
        <f t="shared" si="1"/>
        <v>120</v>
      </c>
      <c r="J8" s="73">
        <v>5</v>
      </c>
      <c r="K8" s="72">
        <f t="shared" si="2"/>
        <v>140</v>
      </c>
      <c r="L8" s="73">
        <v>6</v>
      </c>
      <c r="M8" s="72">
        <f t="shared" si="3"/>
        <v>160</v>
      </c>
      <c r="N8" s="74">
        <v>5762</v>
      </c>
      <c r="O8" s="75">
        <f t="shared" si="4"/>
        <v>15</v>
      </c>
      <c r="P8" s="76">
        <f t="shared" si="5"/>
        <v>520</v>
      </c>
      <c r="Q8" s="77">
        <f t="shared" si="6"/>
        <v>1</v>
      </c>
      <c r="R8" s="20">
        <f t="shared" si="7"/>
        <v>15</v>
      </c>
      <c r="S8" s="78">
        <f t="shared" si="8"/>
        <v>3</v>
      </c>
    </row>
    <row r="9" spans="1:23" x14ac:dyDescent="0.25">
      <c r="A9" s="79">
        <v>90</v>
      </c>
      <c r="B9" s="80" t="s">
        <v>212</v>
      </c>
      <c r="C9" s="80" t="s">
        <v>213</v>
      </c>
      <c r="D9" s="80" t="s">
        <v>172</v>
      </c>
      <c r="E9" s="80" t="s">
        <v>74</v>
      </c>
      <c r="F9" s="71">
        <v>5</v>
      </c>
      <c r="G9" s="72">
        <f t="shared" si="0"/>
        <v>100</v>
      </c>
      <c r="H9" s="73">
        <v>5</v>
      </c>
      <c r="I9" s="72">
        <f t="shared" si="1"/>
        <v>120</v>
      </c>
      <c r="J9" s="73">
        <v>5</v>
      </c>
      <c r="K9" s="72">
        <f t="shared" si="2"/>
        <v>140</v>
      </c>
      <c r="L9" s="73">
        <v>6</v>
      </c>
      <c r="M9" s="72">
        <f t="shared" si="3"/>
        <v>160</v>
      </c>
      <c r="N9" s="74">
        <v>5812</v>
      </c>
      <c r="O9" s="75">
        <f t="shared" si="4"/>
        <v>16</v>
      </c>
      <c r="P9" s="76">
        <f t="shared" si="5"/>
        <v>520</v>
      </c>
      <c r="Q9" s="77">
        <f t="shared" si="6"/>
        <v>1</v>
      </c>
      <c r="R9" s="20">
        <f t="shared" si="7"/>
        <v>16</v>
      </c>
      <c r="S9" s="78">
        <f t="shared" si="8"/>
        <v>4</v>
      </c>
    </row>
    <row r="10" spans="1:23" x14ac:dyDescent="0.25">
      <c r="A10" s="81">
        <v>76</v>
      </c>
      <c r="B10" s="80" t="s">
        <v>196</v>
      </c>
      <c r="C10" s="80" t="s">
        <v>197</v>
      </c>
      <c r="D10" s="80" t="s">
        <v>172</v>
      </c>
      <c r="E10" s="80" t="s">
        <v>51</v>
      </c>
      <c r="F10" s="71">
        <v>5</v>
      </c>
      <c r="G10" s="72">
        <f t="shared" si="0"/>
        <v>100</v>
      </c>
      <c r="H10" s="73">
        <v>5</v>
      </c>
      <c r="I10" s="72">
        <f t="shared" si="1"/>
        <v>120</v>
      </c>
      <c r="J10" s="73">
        <v>5</v>
      </c>
      <c r="K10" s="72">
        <f t="shared" si="2"/>
        <v>140</v>
      </c>
      <c r="L10" s="73">
        <v>6</v>
      </c>
      <c r="M10" s="72">
        <f t="shared" si="3"/>
        <v>160</v>
      </c>
      <c r="N10" s="74">
        <v>10450</v>
      </c>
      <c r="O10" s="75">
        <f t="shared" si="4"/>
        <v>18</v>
      </c>
      <c r="P10" s="76">
        <f t="shared" si="5"/>
        <v>520</v>
      </c>
      <c r="Q10" s="77">
        <f t="shared" si="6"/>
        <v>1</v>
      </c>
      <c r="R10" s="20">
        <f t="shared" si="7"/>
        <v>18</v>
      </c>
      <c r="S10" s="78">
        <f t="shared" si="8"/>
        <v>5</v>
      </c>
    </row>
    <row r="11" spans="1:23" x14ac:dyDescent="0.25">
      <c r="A11" s="82">
        <v>105</v>
      </c>
      <c r="B11" s="80" t="s">
        <v>235</v>
      </c>
      <c r="C11" s="80" t="s">
        <v>236</v>
      </c>
      <c r="D11" s="80" t="s">
        <v>172</v>
      </c>
      <c r="E11" s="80" t="s">
        <v>123</v>
      </c>
      <c r="F11" s="71">
        <v>5</v>
      </c>
      <c r="G11" s="72">
        <f t="shared" si="0"/>
        <v>100</v>
      </c>
      <c r="H11" s="73">
        <v>5</v>
      </c>
      <c r="I11" s="72">
        <f t="shared" si="1"/>
        <v>120</v>
      </c>
      <c r="J11" s="73">
        <v>5</v>
      </c>
      <c r="K11" s="72">
        <f t="shared" si="2"/>
        <v>140</v>
      </c>
      <c r="L11" s="73">
        <v>6</v>
      </c>
      <c r="M11" s="72">
        <f t="shared" si="3"/>
        <v>160</v>
      </c>
      <c r="N11" s="74">
        <v>12103</v>
      </c>
      <c r="O11" s="75">
        <f t="shared" si="4"/>
        <v>23</v>
      </c>
      <c r="P11" s="76">
        <f t="shared" si="5"/>
        <v>520</v>
      </c>
      <c r="Q11" s="77">
        <f t="shared" si="6"/>
        <v>1</v>
      </c>
      <c r="R11" s="20">
        <f t="shared" si="7"/>
        <v>23</v>
      </c>
      <c r="S11" s="78">
        <f t="shared" si="8"/>
        <v>6</v>
      </c>
    </row>
    <row r="12" spans="1:23" x14ac:dyDescent="0.25">
      <c r="A12" s="69">
        <v>109</v>
      </c>
      <c r="B12" s="80" t="s">
        <v>239</v>
      </c>
      <c r="C12" s="80" t="s">
        <v>240</v>
      </c>
      <c r="D12" s="80" t="s">
        <v>172</v>
      </c>
      <c r="E12" s="80" t="s">
        <v>123</v>
      </c>
      <c r="F12" s="71">
        <v>5</v>
      </c>
      <c r="G12" s="72">
        <f t="shared" si="0"/>
        <v>100</v>
      </c>
      <c r="H12" s="73">
        <v>5</v>
      </c>
      <c r="I12" s="72">
        <f t="shared" si="1"/>
        <v>120</v>
      </c>
      <c r="J12" s="73">
        <v>5</v>
      </c>
      <c r="K12" s="72">
        <f t="shared" si="2"/>
        <v>140</v>
      </c>
      <c r="L12" s="73">
        <v>6</v>
      </c>
      <c r="M12" s="72">
        <f t="shared" si="3"/>
        <v>160</v>
      </c>
      <c r="N12" s="74">
        <v>13853</v>
      </c>
      <c r="O12" s="75">
        <f t="shared" si="4"/>
        <v>32</v>
      </c>
      <c r="P12" s="76">
        <f t="shared" si="5"/>
        <v>520</v>
      </c>
      <c r="Q12" s="77">
        <f t="shared" si="6"/>
        <v>1</v>
      </c>
      <c r="R12" s="20">
        <f t="shared" si="7"/>
        <v>32</v>
      </c>
      <c r="S12" s="78">
        <f t="shared" si="8"/>
        <v>7</v>
      </c>
    </row>
    <row r="13" spans="1:23" x14ac:dyDescent="0.25">
      <c r="A13" s="82">
        <v>91</v>
      </c>
      <c r="B13" s="80" t="s">
        <v>214</v>
      </c>
      <c r="C13" s="80" t="s">
        <v>215</v>
      </c>
      <c r="D13" s="80" t="s">
        <v>172</v>
      </c>
      <c r="E13" s="80" t="s">
        <v>74</v>
      </c>
      <c r="F13" s="71">
        <v>5</v>
      </c>
      <c r="G13" s="72">
        <f t="shared" si="0"/>
        <v>100</v>
      </c>
      <c r="H13" s="73">
        <v>5</v>
      </c>
      <c r="I13" s="72">
        <f t="shared" si="1"/>
        <v>120</v>
      </c>
      <c r="J13" s="73">
        <v>5</v>
      </c>
      <c r="K13" s="72">
        <f t="shared" si="2"/>
        <v>140</v>
      </c>
      <c r="L13" s="73">
        <v>6</v>
      </c>
      <c r="M13" s="72">
        <f t="shared" si="3"/>
        <v>160</v>
      </c>
      <c r="N13" s="74">
        <v>14050</v>
      </c>
      <c r="O13" s="75">
        <f t="shared" si="4"/>
        <v>33</v>
      </c>
      <c r="P13" s="76">
        <f t="shared" si="5"/>
        <v>520</v>
      </c>
      <c r="Q13" s="77">
        <f t="shared" si="6"/>
        <v>1</v>
      </c>
      <c r="R13" s="20">
        <f t="shared" si="7"/>
        <v>33</v>
      </c>
      <c r="S13" s="78">
        <f t="shared" si="8"/>
        <v>8</v>
      </c>
    </row>
    <row r="14" spans="1:23" x14ac:dyDescent="0.25">
      <c r="A14" s="69">
        <v>87</v>
      </c>
      <c r="B14" s="80" t="s">
        <v>208</v>
      </c>
      <c r="C14" s="80" t="s">
        <v>209</v>
      </c>
      <c r="D14" s="80" t="s">
        <v>172</v>
      </c>
      <c r="E14" s="80" t="s">
        <v>74</v>
      </c>
      <c r="F14" s="71">
        <v>5</v>
      </c>
      <c r="G14" s="72">
        <f t="shared" si="0"/>
        <v>100</v>
      </c>
      <c r="H14" s="73">
        <v>5</v>
      </c>
      <c r="I14" s="72">
        <f t="shared" si="1"/>
        <v>120</v>
      </c>
      <c r="J14" s="73">
        <v>5</v>
      </c>
      <c r="K14" s="72">
        <f t="shared" si="2"/>
        <v>140</v>
      </c>
      <c r="L14" s="73">
        <v>6</v>
      </c>
      <c r="M14" s="72">
        <f t="shared" si="3"/>
        <v>160</v>
      </c>
      <c r="N14" s="74">
        <v>20150</v>
      </c>
      <c r="O14" s="75">
        <f t="shared" si="4"/>
        <v>35</v>
      </c>
      <c r="P14" s="76">
        <f t="shared" si="5"/>
        <v>520</v>
      </c>
      <c r="Q14" s="77">
        <f t="shared" si="6"/>
        <v>1</v>
      </c>
      <c r="R14" s="20">
        <f t="shared" si="7"/>
        <v>35</v>
      </c>
      <c r="S14" s="78">
        <f t="shared" si="8"/>
        <v>9</v>
      </c>
    </row>
    <row r="15" spans="1:23" x14ac:dyDescent="0.25">
      <c r="A15" s="79">
        <v>72</v>
      </c>
      <c r="B15" s="80" t="s">
        <v>189</v>
      </c>
      <c r="C15" s="80" t="s">
        <v>190</v>
      </c>
      <c r="D15" s="80" t="s">
        <v>172</v>
      </c>
      <c r="E15" s="80" t="s">
        <v>191</v>
      </c>
      <c r="F15" s="71">
        <v>5</v>
      </c>
      <c r="G15" s="72">
        <f t="shared" si="0"/>
        <v>100</v>
      </c>
      <c r="H15" s="73">
        <v>5</v>
      </c>
      <c r="I15" s="72">
        <f t="shared" si="1"/>
        <v>120</v>
      </c>
      <c r="J15" s="73">
        <v>5</v>
      </c>
      <c r="K15" s="72">
        <f t="shared" si="2"/>
        <v>140</v>
      </c>
      <c r="L15" s="73">
        <v>6</v>
      </c>
      <c r="M15" s="72">
        <f t="shared" si="3"/>
        <v>160</v>
      </c>
      <c r="N15" s="74">
        <v>20560</v>
      </c>
      <c r="O15" s="75">
        <f t="shared" si="4"/>
        <v>36</v>
      </c>
      <c r="P15" s="76">
        <f t="shared" si="5"/>
        <v>520</v>
      </c>
      <c r="Q15" s="77">
        <f t="shared" si="6"/>
        <v>1</v>
      </c>
      <c r="R15" s="20">
        <f t="shared" si="7"/>
        <v>36</v>
      </c>
      <c r="S15" s="78">
        <f t="shared" si="8"/>
        <v>10</v>
      </c>
    </row>
    <row r="16" spans="1:23" x14ac:dyDescent="0.25">
      <c r="A16" s="69">
        <v>115</v>
      </c>
      <c r="B16" s="80" t="s">
        <v>247</v>
      </c>
      <c r="C16" s="80" t="s">
        <v>174</v>
      </c>
      <c r="D16" s="80" t="s">
        <v>172</v>
      </c>
      <c r="E16" s="80" t="s">
        <v>123</v>
      </c>
      <c r="F16" s="71">
        <v>5</v>
      </c>
      <c r="G16" s="72">
        <f t="shared" si="0"/>
        <v>100</v>
      </c>
      <c r="H16" s="73">
        <v>5</v>
      </c>
      <c r="I16" s="72">
        <f t="shared" si="1"/>
        <v>120</v>
      </c>
      <c r="J16" s="73">
        <v>5</v>
      </c>
      <c r="K16" s="72">
        <f t="shared" si="2"/>
        <v>140</v>
      </c>
      <c r="L16" s="73">
        <v>6</v>
      </c>
      <c r="M16" s="72">
        <f t="shared" si="3"/>
        <v>160</v>
      </c>
      <c r="N16" s="74">
        <v>21147</v>
      </c>
      <c r="O16" s="75">
        <f t="shared" si="4"/>
        <v>37</v>
      </c>
      <c r="P16" s="76">
        <f t="shared" si="5"/>
        <v>520</v>
      </c>
      <c r="Q16" s="77">
        <f t="shared" si="6"/>
        <v>1</v>
      </c>
      <c r="R16" s="20">
        <f t="shared" si="7"/>
        <v>37</v>
      </c>
      <c r="S16" s="78">
        <f t="shared" si="8"/>
        <v>11</v>
      </c>
    </row>
    <row r="17" spans="1:19" x14ac:dyDescent="0.25">
      <c r="A17" s="82">
        <v>61</v>
      </c>
      <c r="B17" s="80" t="s">
        <v>170</v>
      </c>
      <c r="C17" s="80" t="s">
        <v>171</v>
      </c>
      <c r="D17" s="80" t="s">
        <v>172</v>
      </c>
      <c r="E17" s="80" t="s">
        <v>20</v>
      </c>
      <c r="F17" s="71">
        <v>5</v>
      </c>
      <c r="G17" s="72">
        <f t="shared" si="0"/>
        <v>100</v>
      </c>
      <c r="H17" s="73">
        <v>5</v>
      </c>
      <c r="I17" s="72">
        <f t="shared" si="1"/>
        <v>120</v>
      </c>
      <c r="J17" s="73">
        <v>5</v>
      </c>
      <c r="K17" s="72">
        <f t="shared" si="2"/>
        <v>140</v>
      </c>
      <c r="L17" s="73">
        <v>6</v>
      </c>
      <c r="M17" s="72">
        <f t="shared" si="3"/>
        <v>160</v>
      </c>
      <c r="N17" s="74">
        <v>21412</v>
      </c>
      <c r="O17" s="75">
        <f t="shared" si="4"/>
        <v>38</v>
      </c>
      <c r="P17" s="76">
        <f t="shared" si="5"/>
        <v>520</v>
      </c>
      <c r="Q17" s="77">
        <f t="shared" si="6"/>
        <v>1</v>
      </c>
      <c r="R17" s="20">
        <f t="shared" si="7"/>
        <v>38</v>
      </c>
      <c r="S17" s="78">
        <f t="shared" si="8"/>
        <v>12</v>
      </c>
    </row>
    <row r="18" spans="1:19" x14ac:dyDescent="0.25">
      <c r="A18" s="81">
        <v>62</v>
      </c>
      <c r="B18" s="80" t="s">
        <v>173</v>
      </c>
      <c r="C18" s="80" t="s">
        <v>174</v>
      </c>
      <c r="D18" s="80" t="s">
        <v>172</v>
      </c>
      <c r="E18" s="80" t="s">
        <v>20</v>
      </c>
      <c r="F18" s="71">
        <v>5</v>
      </c>
      <c r="G18" s="72">
        <f t="shared" si="0"/>
        <v>100</v>
      </c>
      <c r="H18" s="73">
        <v>5</v>
      </c>
      <c r="I18" s="72">
        <f t="shared" si="1"/>
        <v>120</v>
      </c>
      <c r="J18" s="73">
        <v>5</v>
      </c>
      <c r="K18" s="72">
        <f t="shared" si="2"/>
        <v>140</v>
      </c>
      <c r="L18" s="73">
        <v>5</v>
      </c>
      <c r="M18" s="72">
        <f t="shared" si="3"/>
        <v>133.33333333333334</v>
      </c>
      <c r="N18" s="74">
        <v>12372</v>
      </c>
      <c r="O18" s="75">
        <f t="shared" si="4"/>
        <v>25</v>
      </c>
      <c r="P18" s="76">
        <f t="shared" si="5"/>
        <v>493.33333333333337</v>
      </c>
      <c r="Q18" s="77">
        <f t="shared" si="6"/>
        <v>13</v>
      </c>
      <c r="R18" s="20" t="str">
        <f t="shared" si="7"/>
        <v/>
      </c>
      <c r="S18" s="78">
        <f t="shared" si="8"/>
        <v>13</v>
      </c>
    </row>
    <row r="19" spans="1:19" x14ac:dyDescent="0.25">
      <c r="A19" s="79">
        <v>86</v>
      </c>
      <c r="B19" s="80" t="s">
        <v>206</v>
      </c>
      <c r="C19" s="80" t="s">
        <v>207</v>
      </c>
      <c r="D19" s="80" t="s">
        <v>172</v>
      </c>
      <c r="E19" s="80" t="s">
        <v>63</v>
      </c>
      <c r="F19" s="71">
        <v>5</v>
      </c>
      <c r="G19" s="72">
        <f t="shared" si="0"/>
        <v>100</v>
      </c>
      <c r="H19" s="73">
        <v>5</v>
      </c>
      <c r="I19" s="72">
        <f t="shared" si="1"/>
        <v>120</v>
      </c>
      <c r="J19" s="73">
        <v>5</v>
      </c>
      <c r="K19" s="72">
        <f t="shared" si="2"/>
        <v>140</v>
      </c>
      <c r="L19" s="73">
        <v>5</v>
      </c>
      <c r="M19" s="72">
        <f t="shared" si="3"/>
        <v>133.33333333333334</v>
      </c>
      <c r="N19" s="74">
        <v>13119</v>
      </c>
      <c r="O19" s="75">
        <f t="shared" si="4"/>
        <v>28</v>
      </c>
      <c r="P19" s="76">
        <f t="shared" si="5"/>
        <v>493.33333333333337</v>
      </c>
      <c r="Q19" s="77">
        <f t="shared" si="6"/>
        <v>13</v>
      </c>
      <c r="R19" s="20" t="str">
        <f t="shared" si="7"/>
        <v/>
      </c>
      <c r="S19" s="78">
        <v>14</v>
      </c>
    </row>
    <row r="20" spans="1:19" x14ac:dyDescent="0.25">
      <c r="A20" s="69">
        <v>111</v>
      </c>
      <c r="B20" s="80" t="s">
        <v>243</v>
      </c>
      <c r="C20" s="80" t="s">
        <v>216</v>
      </c>
      <c r="D20" s="80" t="s">
        <v>172</v>
      </c>
      <c r="E20" s="80" t="s">
        <v>123</v>
      </c>
      <c r="F20" s="71">
        <v>5</v>
      </c>
      <c r="G20" s="72">
        <f t="shared" si="0"/>
        <v>100</v>
      </c>
      <c r="H20" s="73">
        <v>5</v>
      </c>
      <c r="I20" s="72">
        <f t="shared" si="1"/>
        <v>120</v>
      </c>
      <c r="J20" s="73">
        <v>3</v>
      </c>
      <c r="K20" s="72">
        <f t="shared" si="2"/>
        <v>84</v>
      </c>
      <c r="L20" s="73">
        <v>6</v>
      </c>
      <c r="M20" s="72">
        <f t="shared" si="3"/>
        <v>160</v>
      </c>
      <c r="N20" s="74">
        <v>15709</v>
      </c>
      <c r="O20" s="75">
        <f t="shared" si="4"/>
        <v>34</v>
      </c>
      <c r="P20" s="76">
        <f t="shared" si="5"/>
        <v>464</v>
      </c>
      <c r="Q20" s="77">
        <f t="shared" si="6"/>
        <v>15</v>
      </c>
      <c r="R20" s="20" t="str">
        <f t="shared" si="7"/>
        <v/>
      </c>
      <c r="S20" s="78">
        <f>IF(R20="",Q20,RANK(R20,$R$6:$R$45,1))</f>
        <v>15</v>
      </c>
    </row>
    <row r="21" spans="1:19" x14ac:dyDescent="0.25">
      <c r="A21" s="79">
        <v>114</v>
      </c>
      <c r="B21" s="80" t="s">
        <v>246</v>
      </c>
      <c r="C21" s="80" t="s">
        <v>242</v>
      </c>
      <c r="D21" s="80" t="s">
        <v>172</v>
      </c>
      <c r="E21" s="80" t="s">
        <v>123</v>
      </c>
      <c r="F21" s="71">
        <v>5</v>
      </c>
      <c r="G21" s="72">
        <f t="shared" si="0"/>
        <v>100</v>
      </c>
      <c r="H21" s="73">
        <v>5</v>
      </c>
      <c r="I21" s="72">
        <f t="shared" si="1"/>
        <v>120</v>
      </c>
      <c r="J21" s="73">
        <v>5</v>
      </c>
      <c r="K21" s="72">
        <f t="shared" si="2"/>
        <v>140</v>
      </c>
      <c r="L21" s="73">
        <v>2</v>
      </c>
      <c r="M21" s="72">
        <f t="shared" si="3"/>
        <v>53.333333333333329</v>
      </c>
      <c r="N21" s="74">
        <v>5947</v>
      </c>
      <c r="O21" s="75">
        <f t="shared" si="4"/>
        <v>17</v>
      </c>
      <c r="P21" s="76">
        <f t="shared" si="5"/>
        <v>413.33333333333331</v>
      </c>
      <c r="Q21" s="77">
        <f t="shared" si="6"/>
        <v>16</v>
      </c>
      <c r="R21" s="20" t="str">
        <f t="shared" si="7"/>
        <v/>
      </c>
      <c r="S21" s="78">
        <f>IF(R21="",Q21,RANK(R21,$R$6:$R$45,1))</f>
        <v>16</v>
      </c>
    </row>
    <row r="22" spans="1:19" x14ac:dyDescent="0.25">
      <c r="A22" s="69">
        <v>97</v>
      </c>
      <c r="B22" s="80" t="s">
        <v>223</v>
      </c>
      <c r="C22" s="80" t="s">
        <v>224</v>
      </c>
      <c r="D22" s="80" t="s">
        <v>172</v>
      </c>
      <c r="E22" s="80" t="s">
        <v>89</v>
      </c>
      <c r="F22" s="71">
        <v>5</v>
      </c>
      <c r="G22" s="72">
        <f t="shared" si="0"/>
        <v>100</v>
      </c>
      <c r="H22" s="73">
        <v>5</v>
      </c>
      <c r="I22" s="72">
        <f t="shared" si="1"/>
        <v>120</v>
      </c>
      <c r="J22" s="73">
        <v>5</v>
      </c>
      <c r="K22" s="72">
        <f t="shared" si="2"/>
        <v>140</v>
      </c>
      <c r="L22" s="73">
        <v>2</v>
      </c>
      <c r="M22" s="72">
        <f t="shared" si="3"/>
        <v>53.333333333333329</v>
      </c>
      <c r="N22" s="74">
        <v>12265</v>
      </c>
      <c r="O22" s="75">
        <f t="shared" si="4"/>
        <v>24</v>
      </c>
      <c r="P22" s="76">
        <f t="shared" si="5"/>
        <v>413.33333333333331</v>
      </c>
      <c r="Q22" s="77">
        <f t="shared" si="6"/>
        <v>16</v>
      </c>
      <c r="R22" s="20" t="str">
        <f t="shared" si="7"/>
        <v/>
      </c>
      <c r="S22" s="78">
        <v>17</v>
      </c>
    </row>
    <row r="23" spans="1:19" x14ac:dyDescent="0.25">
      <c r="A23" s="79">
        <v>74</v>
      </c>
      <c r="B23" s="80" t="s">
        <v>193</v>
      </c>
      <c r="C23" s="80" t="s">
        <v>194</v>
      </c>
      <c r="D23" s="80" t="s">
        <v>172</v>
      </c>
      <c r="E23" s="80" t="s">
        <v>40</v>
      </c>
      <c r="F23" s="71">
        <v>5</v>
      </c>
      <c r="G23" s="72">
        <f t="shared" si="0"/>
        <v>100</v>
      </c>
      <c r="H23" s="73">
        <v>5</v>
      </c>
      <c r="I23" s="72">
        <f t="shared" si="1"/>
        <v>120</v>
      </c>
      <c r="J23" s="73">
        <v>5</v>
      </c>
      <c r="K23" s="72">
        <f t="shared" si="2"/>
        <v>140</v>
      </c>
      <c r="L23" s="73">
        <v>2</v>
      </c>
      <c r="M23" s="72">
        <f t="shared" si="3"/>
        <v>53.333333333333329</v>
      </c>
      <c r="N23" s="74">
        <v>13341</v>
      </c>
      <c r="O23" s="75">
        <f t="shared" si="4"/>
        <v>30</v>
      </c>
      <c r="P23" s="76">
        <f t="shared" si="5"/>
        <v>413.33333333333331</v>
      </c>
      <c r="Q23" s="77">
        <f t="shared" si="6"/>
        <v>16</v>
      </c>
      <c r="R23" s="20" t="str">
        <f t="shared" si="7"/>
        <v/>
      </c>
      <c r="S23" s="78">
        <v>18</v>
      </c>
    </row>
    <row r="24" spans="1:19" x14ac:dyDescent="0.25">
      <c r="A24" s="69">
        <v>99</v>
      </c>
      <c r="B24" s="80" t="s">
        <v>227</v>
      </c>
      <c r="C24" s="80" t="s">
        <v>228</v>
      </c>
      <c r="D24" s="80" t="s">
        <v>172</v>
      </c>
      <c r="E24" s="80" t="s">
        <v>105</v>
      </c>
      <c r="F24" s="71">
        <v>5</v>
      </c>
      <c r="G24" s="72">
        <f t="shared" si="0"/>
        <v>100</v>
      </c>
      <c r="H24" s="73">
        <v>5</v>
      </c>
      <c r="I24" s="72">
        <f t="shared" si="1"/>
        <v>120</v>
      </c>
      <c r="J24" s="73">
        <v>4</v>
      </c>
      <c r="K24" s="72">
        <f t="shared" si="2"/>
        <v>112</v>
      </c>
      <c r="L24" s="73">
        <v>3</v>
      </c>
      <c r="M24" s="72">
        <f t="shared" si="3"/>
        <v>80</v>
      </c>
      <c r="N24" s="74">
        <v>21832</v>
      </c>
      <c r="O24" s="75">
        <f t="shared" si="4"/>
        <v>39</v>
      </c>
      <c r="P24" s="76">
        <f t="shared" si="5"/>
        <v>412</v>
      </c>
      <c r="Q24" s="77">
        <f t="shared" si="6"/>
        <v>19</v>
      </c>
      <c r="R24" s="20" t="str">
        <f t="shared" si="7"/>
        <v/>
      </c>
      <c r="S24" s="78">
        <f>IF(R24="",Q24,RANK(R24,$R$6:$R$45,1))</f>
        <v>19</v>
      </c>
    </row>
    <row r="25" spans="1:19" x14ac:dyDescent="0.25">
      <c r="A25" s="79">
        <v>106</v>
      </c>
      <c r="B25" s="80" t="s">
        <v>237</v>
      </c>
      <c r="C25" s="80" t="s">
        <v>238</v>
      </c>
      <c r="D25" s="80" t="s">
        <v>172</v>
      </c>
      <c r="E25" s="80" t="s">
        <v>123</v>
      </c>
      <c r="F25" s="71">
        <v>5</v>
      </c>
      <c r="G25" s="72">
        <f t="shared" si="0"/>
        <v>100</v>
      </c>
      <c r="H25" s="73">
        <v>5</v>
      </c>
      <c r="I25" s="72">
        <f t="shared" si="1"/>
        <v>120</v>
      </c>
      <c r="J25" s="73">
        <v>3</v>
      </c>
      <c r="K25" s="72">
        <f t="shared" si="2"/>
        <v>84</v>
      </c>
      <c r="L25" s="73">
        <v>3</v>
      </c>
      <c r="M25" s="72">
        <f t="shared" si="3"/>
        <v>80</v>
      </c>
      <c r="N25" s="74">
        <v>11028</v>
      </c>
      <c r="O25" s="75">
        <f t="shared" si="4"/>
        <v>20</v>
      </c>
      <c r="P25" s="76">
        <f t="shared" si="5"/>
        <v>384</v>
      </c>
      <c r="Q25" s="77">
        <f t="shared" si="6"/>
        <v>20</v>
      </c>
      <c r="R25" s="20" t="str">
        <f t="shared" si="7"/>
        <v/>
      </c>
      <c r="S25" s="78">
        <f>IF(R25="",Q25,RANK(R25,$R$6:$R$45,1))</f>
        <v>20</v>
      </c>
    </row>
    <row r="26" spans="1:19" x14ac:dyDescent="0.25">
      <c r="A26" s="69">
        <v>67</v>
      </c>
      <c r="B26" s="80" t="s">
        <v>181</v>
      </c>
      <c r="C26" s="80" t="s">
        <v>182</v>
      </c>
      <c r="D26" s="80" t="s">
        <v>172</v>
      </c>
      <c r="E26" s="80" t="s">
        <v>31</v>
      </c>
      <c r="F26" s="71">
        <v>5</v>
      </c>
      <c r="G26" s="72">
        <f t="shared" si="0"/>
        <v>100</v>
      </c>
      <c r="H26" s="73">
        <v>5</v>
      </c>
      <c r="I26" s="72">
        <f t="shared" si="1"/>
        <v>120</v>
      </c>
      <c r="J26" s="73">
        <v>3</v>
      </c>
      <c r="K26" s="72">
        <f t="shared" si="2"/>
        <v>84</v>
      </c>
      <c r="L26" s="73">
        <v>3</v>
      </c>
      <c r="M26" s="72">
        <f t="shared" si="3"/>
        <v>80</v>
      </c>
      <c r="N26" s="74">
        <v>11575</v>
      </c>
      <c r="O26" s="75">
        <f t="shared" si="4"/>
        <v>21</v>
      </c>
      <c r="P26" s="76">
        <f t="shared" si="5"/>
        <v>384</v>
      </c>
      <c r="Q26" s="77">
        <f t="shared" si="6"/>
        <v>20</v>
      </c>
      <c r="R26" s="20" t="str">
        <f t="shared" si="7"/>
        <v/>
      </c>
      <c r="S26" s="78">
        <v>21</v>
      </c>
    </row>
    <row r="27" spans="1:19" x14ac:dyDescent="0.25">
      <c r="A27" s="82">
        <v>79</v>
      </c>
      <c r="B27" s="80" t="s">
        <v>200</v>
      </c>
      <c r="C27" s="80" t="s">
        <v>201</v>
      </c>
      <c r="D27" s="80" t="s">
        <v>172</v>
      </c>
      <c r="E27" s="80" t="s">
        <v>58</v>
      </c>
      <c r="F27" s="71">
        <v>5</v>
      </c>
      <c r="G27" s="72">
        <f t="shared" si="0"/>
        <v>100</v>
      </c>
      <c r="H27" s="73">
        <v>5</v>
      </c>
      <c r="I27" s="72">
        <f t="shared" si="1"/>
        <v>120</v>
      </c>
      <c r="J27" s="73">
        <v>3</v>
      </c>
      <c r="K27" s="72">
        <f t="shared" si="2"/>
        <v>84</v>
      </c>
      <c r="L27" s="73">
        <v>2</v>
      </c>
      <c r="M27" s="72">
        <f t="shared" si="3"/>
        <v>53.333333333333329</v>
      </c>
      <c r="N27" s="74">
        <v>2966</v>
      </c>
      <c r="O27" s="75">
        <f t="shared" si="4"/>
        <v>6</v>
      </c>
      <c r="P27" s="76">
        <f t="shared" si="5"/>
        <v>357.33333333333331</v>
      </c>
      <c r="Q27" s="77">
        <f t="shared" si="6"/>
        <v>22</v>
      </c>
      <c r="R27" s="20" t="str">
        <f t="shared" si="7"/>
        <v/>
      </c>
      <c r="S27" s="78">
        <f>IF(R27="",Q27,RANK(R27,$R$6:$R$45,1))</f>
        <v>22</v>
      </c>
    </row>
    <row r="28" spans="1:19" x14ac:dyDescent="0.25">
      <c r="A28" s="81">
        <v>70</v>
      </c>
      <c r="B28" s="80" t="s">
        <v>186</v>
      </c>
      <c r="C28" s="80" t="s">
        <v>187</v>
      </c>
      <c r="D28" s="80" t="s">
        <v>172</v>
      </c>
      <c r="E28" s="80" t="s">
        <v>39</v>
      </c>
      <c r="F28" s="71">
        <v>5</v>
      </c>
      <c r="G28" s="72">
        <f t="shared" si="0"/>
        <v>100</v>
      </c>
      <c r="H28" s="73">
        <v>5</v>
      </c>
      <c r="I28" s="72">
        <f t="shared" si="1"/>
        <v>120</v>
      </c>
      <c r="J28" s="73">
        <v>3</v>
      </c>
      <c r="K28" s="72">
        <f t="shared" si="2"/>
        <v>84</v>
      </c>
      <c r="L28" s="73">
        <v>2</v>
      </c>
      <c r="M28" s="72">
        <f t="shared" si="3"/>
        <v>53.333333333333329</v>
      </c>
      <c r="N28" s="74">
        <v>13257</v>
      </c>
      <c r="O28" s="75">
        <f t="shared" si="4"/>
        <v>29</v>
      </c>
      <c r="P28" s="76">
        <f t="shared" si="5"/>
        <v>357.33333333333331</v>
      </c>
      <c r="Q28" s="77">
        <f t="shared" si="6"/>
        <v>22</v>
      </c>
      <c r="R28" s="20" t="str">
        <f t="shared" si="7"/>
        <v/>
      </c>
      <c r="S28" s="78">
        <v>23</v>
      </c>
    </row>
    <row r="29" spans="1:19" x14ac:dyDescent="0.25">
      <c r="A29" s="79">
        <v>82</v>
      </c>
      <c r="B29" s="80" t="s">
        <v>202</v>
      </c>
      <c r="C29" s="80" t="s">
        <v>203</v>
      </c>
      <c r="D29" s="80" t="s">
        <v>172</v>
      </c>
      <c r="E29" s="80" t="s">
        <v>58</v>
      </c>
      <c r="F29" s="71">
        <v>5</v>
      </c>
      <c r="G29" s="72">
        <f t="shared" si="0"/>
        <v>100</v>
      </c>
      <c r="H29" s="73">
        <v>5</v>
      </c>
      <c r="I29" s="72">
        <f t="shared" si="1"/>
        <v>120</v>
      </c>
      <c r="J29" s="73">
        <v>2</v>
      </c>
      <c r="K29" s="72">
        <f t="shared" si="2"/>
        <v>56</v>
      </c>
      <c r="L29" s="73">
        <v>3</v>
      </c>
      <c r="M29" s="72">
        <f t="shared" si="3"/>
        <v>80</v>
      </c>
      <c r="N29" s="74">
        <v>13626</v>
      </c>
      <c r="O29" s="75">
        <f t="shared" si="4"/>
        <v>31</v>
      </c>
      <c r="P29" s="76">
        <f t="shared" si="5"/>
        <v>356</v>
      </c>
      <c r="Q29" s="77">
        <f t="shared" si="6"/>
        <v>24</v>
      </c>
      <c r="R29" s="20" t="str">
        <f t="shared" si="7"/>
        <v/>
      </c>
      <c r="S29" s="78">
        <f>IF(R29="",Q29,RANK(R29,$R$6:$R$45,1))</f>
        <v>24</v>
      </c>
    </row>
    <row r="30" spans="1:19" x14ac:dyDescent="0.25">
      <c r="A30" s="69">
        <v>71</v>
      </c>
      <c r="B30" s="80" t="s">
        <v>160</v>
      </c>
      <c r="C30" s="80" t="s">
        <v>188</v>
      </c>
      <c r="D30" s="80" t="s">
        <v>172</v>
      </c>
      <c r="E30" s="80" t="s">
        <v>39</v>
      </c>
      <c r="F30" s="71">
        <v>5</v>
      </c>
      <c r="G30" s="72">
        <f t="shared" si="0"/>
        <v>100</v>
      </c>
      <c r="H30" s="73">
        <v>5</v>
      </c>
      <c r="I30" s="72">
        <f t="shared" si="1"/>
        <v>120</v>
      </c>
      <c r="J30" s="73">
        <v>3</v>
      </c>
      <c r="K30" s="72">
        <f t="shared" si="2"/>
        <v>84</v>
      </c>
      <c r="L30" s="73">
        <v>1</v>
      </c>
      <c r="M30" s="72">
        <f t="shared" si="3"/>
        <v>26.666666666666664</v>
      </c>
      <c r="N30" s="74">
        <v>5166</v>
      </c>
      <c r="O30" s="75">
        <f t="shared" si="4"/>
        <v>14</v>
      </c>
      <c r="P30" s="76">
        <f t="shared" si="5"/>
        <v>330.66666666666669</v>
      </c>
      <c r="Q30" s="77">
        <f t="shared" si="6"/>
        <v>25</v>
      </c>
      <c r="R30" s="20" t="str">
        <f t="shared" si="7"/>
        <v/>
      </c>
      <c r="S30" s="78">
        <f>IF(R30="",Q30,RANK(R30,$R$6:$R$45,1))</f>
        <v>25</v>
      </c>
    </row>
    <row r="31" spans="1:19" x14ac:dyDescent="0.25">
      <c r="A31" s="79">
        <v>100</v>
      </c>
      <c r="B31" s="80" t="s">
        <v>229</v>
      </c>
      <c r="C31" s="80" t="s">
        <v>230</v>
      </c>
      <c r="D31" s="80" t="s">
        <v>172</v>
      </c>
      <c r="E31" s="80" t="s">
        <v>105</v>
      </c>
      <c r="F31" s="71">
        <v>5</v>
      </c>
      <c r="G31" s="72">
        <f t="shared" si="0"/>
        <v>100</v>
      </c>
      <c r="H31" s="73">
        <v>5</v>
      </c>
      <c r="I31" s="72">
        <f t="shared" si="1"/>
        <v>120</v>
      </c>
      <c r="J31" s="73">
        <v>2</v>
      </c>
      <c r="K31" s="72">
        <f t="shared" si="2"/>
        <v>56</v>
      </c>
      <c r="L31" s="73">
        <v>2</v>
      </c>
      <c r="M31" s="72">
        <f t="shared" si="3"/>
        <v>53.333333333333329</v>
      </c>
      <c r="N31" s="74">
        <v>10506</v>
      </c>
      <c r="O31" s="75">
        <f t="shared" si="4"/>
        <v>19</v>
      </c>
      <c r="P31" s="76">
        <f t="shared" si="5"/>
        <v>329.33333333333331</v>
      </c>
      <c r="Q31" s="77">
        <f t="shared" si="6"/>
        <v>26</v>
      </c>
      <c r="R31" s="20" t="str">
        <f t="shared" si="7"/>
        <v/>
      </c>
      <c r="S31" s="78">
        <f>IF(R31="",Q31,RANK(R31,$R$6:$R$45,1))</f>
        <v>26</v>
      </c>
    </row>
    <row r="32" spans="1:19" x14ac:dyDescent="0.25">
      <c r="A32" s="81">
        <v>94</v>
      </c>
      <c r="B32" s="80" t="s">
        <v>217</v>
      </c>
      <c r="C32" s="80" t="s">
        <v>218</v>
      </c>
      <c r="D32" s="80" t="s">
        <v>172</v>
      </c>
      <c r="E32" s="80" t="s">
        <v>89</v>
      </c>
      <c r="F32" s="71">
        <v>5</v>
      </c>
      <c r="G32" s="72">
        <f t="shared" si="0"/>
        <v>100</v>
      </c>
      <c r="H32" s="73">
        <v>5</v>
      </c>
      <c r="I32" s="72">
        <f t="shared" si="1"/>
        <v>120</v>
      </c>
      <c r="J32" s="73">
        <v>2</v>
      </c>
      <c r="K32" s="72">
        <f t="shared" si="2"/>
        <v>56</v>
      </c>
      <c r="L32" s="73">
        <v>2</v>
      </c>
      <c r="M32" s="72">
        <f t="shared" si="3"/>
        <v>53.333333333333329</v>
      </c>
      <c r="N32" s="74">
        <v>11615</v>
      </c>
      <c r="O32" s="75">
        <f t="shared" si="4"/>
        <v>22</v>
      </c>
      <c r="P32" s="76">
        <f t="shared" si="5"/>
        <v>329.33333333333331</v>
      </c>
      <c r="Q32" s="77">
        <f t="shared" si="6"/>
        <v>26</v>
      </c>
      <c r="R32" s="20" t="str">
        <f t="shared" si="7"/>
        <v/>
      </c>
      <c r="S32" s="78">
        <v>27</v>
      </c>
    </row>
    <row r="33" spans="1:19" x14ac:dyDescent="0.25">
      <c r="A33" s="79">
        <v>102</v>
      </c>
      <c r="B33" s="80" t="s">
        <v>233</v>
      </c>
      <c r="C33" s="80" t="s">
        <v>234</v>
      </c>
      <c r="D33" s="80" t="s">
        <v>172</v>
      </c>
      <c r="E33" s="80" t="s">
        <v>112</v>
      </c>
      <c r="F33" s="71">
        <v>5</v>
      </c>
      <c r="G33" s="72">
        <f t="shared" si="0"/>
        <v>100</v>
      </c>
      <c r="H33" s="73">
        <v>5</v>
      </c>
      <c r="I33" s="72">
        <f t="shared" si="1"/>
        <v>120</v>
      </c>
      <c r="J33" s="73">
        <v>2</v>
      </c>
      <c r="K33" s="72">
        <f t="shared" si="2"/>
        <v>56</v>
      </c>
      <c r="L33" s="73">
        <v>2</v>
      </c>
      <c r="M33" s="72">
        <f t="shared" si="3"/>
        <v>53.333333333333329</v>
      </c>
      <c r="N33" s="74">
        <v>12637</v>
      </c>
      <c r="O33" s="75">
        <f t="shared" si="4"/>
        <v>26</v>
      </c>
      <c r="P33" s="76">
        <f t="shared" si="5"/>
        <v>329.33333333333331</v>
      </c>
      <c r="Q33" s="77">
        <f t="shared" si="6"/>
        <v>26</v>
      </c>
      <c r="R33" s="20" t="str">
        <f t="shared" si="7"/>
        <v/>
      </c>
      <c r="S33" s="78">
        <v>28</v>
      </c>
    </row>
    <row r="34" spans="1:19" x14ac:dyDescent="0.25">
      <c r="A34" s="69">
        <v>77</v>
      </c>
      <c r="B34" s="80" t="s">
        <v>198</v>
      </c>
      <c r="C34" s="80" t="s">
        <v>199</v>
      </c>
      <c r="D34" s="80" t="s">
        <v>172</v>
      </c>
      <c r="E34" s="80" t="s">
        <v>51</v>
      </c>
      <c r="F34" s="71">
        <v>5</v>
      </c>
      <c r="G34" s="72">
        <f t="shared" si="0"/>
        <v>100</v>
      </c>
      <c r="H34" s="73">
        <v>5</v>
      </c>
      <c r="I34" s="72">
        <f t="shared" si="1"/>
        <v>120</v>
      </c>
      <c r="J34" s="73">
        <v>2</v>
      </c>
      <c r="K34" s="72">
        <f t="shared" si="2"/>
        <v>56</v>
      </c>
      <c r="L34" s="73">
        <v>2</v>
      </c>
      <c r="M34" s="72">
        <f t="shared" si="3"/>
        <v>53.333333333333329</v>
      </c>
      <c r="N34" s="74">
        <v>12960</v>
      </c>
      <c r="O34" s="75">
        <f t="shared" si="4"/>
        <v>27</v>
      </c>
      <c r="P34" s="76">
        <f t="shared" si="5"/>
        <v>329.33333333333331</v>
      </c>
      <c r="Q34" s="77">
        <f t="shared" si="6"/>
        <v>26</v>
      </c>
      <c r="R34" s="20" t="str">
        <f t="shared" si="7"/>
        <v/>
      </c>
      <c r="S34" s="78">
        <v>29</v>
      </c>
    </row>
    <row r="35" spans="1:19" x14ac:dyDescent="0.25">
      <c r="A35" s="82">
        <v>95</v>
      </c>
      <c r="B35" s="80" t="s">
        <v>219</v>
      </c>
      <c r="C35" s="80" t="s">
        <v>220</v>
      </c>
      <c r="D35" s="80" t="s">
        <v>172</v>
      </c>
      <c r="E35" s="80" t="s">
        <v>89</v>
      </c>
      <c r="F35" s="71">
        <v>5</v>
      </c>
      <c r="G35" s="72">
        <f t="shared" si="0"/>
        <v>100</v>
      </c>
      <c r="H35" s="73">
        <v>5</v>
      </c>
      <c r="I35" s="72">
        <f t="shared" si="1"/>
        <v>120</v>
      </c>
      <c r="J35" s="73">
        <v>2</v>
      </c>
      <c r="K35" s="72">
        <f t="shared" si="2"/>
        <v>56</v>
      </c>
      <c r="L35" s="73">
        <v>2</v>
      </c>
      <c r="M35" s="72">
        <f t="shared" si="3"/>
        <v>53.333333333333329</v>
      </c>
      <c r="N35" s="74">
        <v>23000</v>
      </c>
      <c r="O35" s="75">
        <f t="shared" si="4"/>
        <v>40</v>
      </c>
      <c r="P35" s="76">
        <f t="shared" si="5"/>
        <v>329.33333333333331</v>
      </c>
      <c r="Q35" s="77">
        <f t="shared" si="6"/>
        <v>26</v>
      </c>
      <c r="R35" s="20" t="str">
        <f t="shared" si="7"/>
        <v/>
      </c>
      <c r="S35" s="78">
        <v>30</v>
      </c>
    </row>
    <row r="36" spans="1:19" x14ac:dyDescent="0.25">
      <c r="A36" s="69">
        <v>89</v>
      </c>
      <c r="B36" s="80" t="s">
        <v>210</v>
      </c>
      <c r="C36" s="80" t="s">
        <v>211</v>
      </c>
      <c r="D36" s="80" t="s">
        <v>172</v>
      </c>
      <c r="E36" s="80" t="s">
        <v>74</v>
      </c>
      <c r="F36" s="71">
        <v>5</v>
      </c>
      <c r="G36" s="72">
        <f t="shared" si="0"/>
        <v>100</v>
      </c>
      <c r="H36" s="73">
        <v>5</v>
      </c>
      <c r="I36" s="72">
        <f t="shared" si="1"/>
        <v>120</v>
      </c>
      <c r="J36" s="73">
        <v>3</v>
      </c>
      <c r="K36" s="72">
        <f t="shared" si="2"/>
        <v>84</v>
      </c>
      <c r="L36" s="73">
        <v>0</v>
      </c>
      <c r="M36" s="72" t="str">
        <f t="shared" si="3"/>
        <v/>
      </c>
      <c r="N36" s="74">
        <v>2947</v>
      </c>
      <c r="O36" s="75">
        <f t="shared" si="4"/>
        <v>5</v>
      </c>
      <c r="P36" s="76">
        <f t="shared" si="5"/>
        <v>304</v>
      </c>
      <c r="Q36" s="77">
        <f t="shared" si="6"/>
        <v>31</v>
      </c>
      <c r="R36" s="20" t="str">
        <f t="shared" si="7"/>
        <v/>
      </c>
      <c r="S36" s="78">
        <f>IF(R36="",Q36,RANK(R36,$R$6:$R$45,1))</f>
        <v>31</v>
      </c>
    </row>
    <row r="37" spans="1:19" x14ac:dyDescent="0.25">
      <c r="A37" s="79">
        <v>98</v>
      </c>
      <c r="B37" s="80" t="s">
        <v>225</v>
      </c>
      <c r="C37" s="80" t="s">
        <v>226</v>
      </c>
      <c r="D37" s="80" t="s">
        <v>172</v>
      </c>
      <c r="E37" s="80" t="s">
        <v>89</v>
      </c>
      <c r="F37" s="71">
        <v>5</v>
      </c>
      <c r="G37" s="72">
        <f t="shared" si="0"/>
        <v>100</v>
      </c>
      <c r="H37" s="73">
        <v>5</v>
      </c>
      <c r="I37" s="72">
        <f t="shared" si="1"/>
        <v>120</v>
      </c>
      <c r="J37" s="73">
        <v>2</v>
      </c>
      <c r="K37" s="72">
        <f t="shared" si="2"/>
        <v>56</v>
      </c>
      <c r="L37" s="73">
        <v>1</v>
      </c>
      <c r="M37" s="72">
        <f t="shared" si="3"/>
        <v>26.666666666666664</v>
      </c>
      <c r="N37" s="74">
        <v>4297</v>
      </c>
      <c r="O37" s="75">
        <f t="shared" si="4"/>
        <v>9</v>
      </c>
      <c r="P37" s="76">
        <f t="shared" si="5"/>
        <v>302.66666666666669</v>
      </c>
      <c r="Q37" s="77">
        <f t="shared" si="6"/>
        <v>32</v>
      </c>
      <c r="R37" s="20" t="str">
        <f t="shared" si="7"/>
        <v/>
      </c>
      <c r="S37" s="78">
        <f>IF(R37="",Q37,RANK(R37,$R$6:$R$45,1))</f>
        <v>32</v>
      </c>
    </row>
    <row r="38" spans="1:19" x14ac:dyDescent="0.25">
      <c r="A38" s="81">
        <v>112</v>
      </c>
      <c r="B38" s="80" t="s">
        <v>244</v>
      </c>
      <c r="C38" s="80" t="s">
        <v>245</v>
      </c>
      <c r="D38" s="80" t="s">
        <v>172</v>
      </c>
      <c r="E38" s="80" t="s">
        <v>123</v>
      </c>
      <c r="F38" s="71">
        <v>5</v>
      </c>
      <c r="G38" s="72">
        <f t="shared" si="0"/>
        <v>100</v>
      </c>
      <c r="H38" s="73">
        <v>5</v>
      </c>
      <c r="I38" s="72">
        <f t="shared" si="1"/>
        <v>120</v>
      </c>
      <c r="J38" s="73">
        <v>2</v>
      </c>
      <c r="K38" s="72">
        <f t="shared" si="2"/>
        <v>56</v>
      </c>
      <c r="L38" s="73">
        <v>1</v>
      </c>
      <c r="M38" s="72">
        <f t="shared" si="3"/>
        <v>26.666666666666664</v>
      </c>
      <c r="N38" s="74">
        <v>4684</v>
      </c>
      <c r="O38" s="75">
        <f t="shared" si="4"/>
        <v>12</v>
      </c>
      <c r="P38" s="76">
        <f t="shared" si="5"/>
        <v>302.66666666666669</v>
      </c>
      <c r="Q38" s="77">
        <f t="shared" si="6"/>
        <v>32</v>
      </c>
      <c r="R38" s="20" t="str">
        <f t="shared" si="7"/>
        <v/>
      </c>
      <c r="S38" s="78">
        <v>33</v>
      </c>
    </row>
    <row r="39" spans="1:19" x14ac:dyDescent="0.25">
      <c r="A39" s="79">
        <v>88</v>
      </c>
      <c r="B39" s="80" t="s">
        <v>152</v>
      </c>
      <c r="C39" s="80" t="s">
        <v>146</v>
      </c>
      <c r="D39" s="80" t="s">
        <v>172</v>
      </c>
      <c r="E39" s="80" t="s">
        <v>74</v>
      </c>
      <c r="F39" s="71">
        <v>5</v>
      </c>
      <c r="G39" s="72">
        <f t="shared" si="0"/>
        <v>100</v>
      </c>
      <c r="H39" s="73">
        <v>5</v>
      </c>
      <c r="I39" s="72">
        <f t="shared" si="1"/>
        <v>120</v>
      </c>
      <c r="J39" s="73">
        <v>2</v>
      </c>
      <c r="K39" s="72">
        <f t="shared" si="2"/>
        <v>56</v>
      </c>
      <c r="L39" s="73">
        <v>1</v>
      </c>
      <c r="M39" s="72">
        <f t="shared" si="3"/>
        <v>26.666666666666664</v>
      </c>
      <c r="N39" s="74">
        <v>4965</v>
      </c>
      <c r="O39" s="75">
        <f t="shared" si="4"/>
        <v>13</v>
      </c>
      <c r="P39" s="76">
        <f t="shared" si="5"/>
        <v>302.66666666666669</v>
      </c>
      <c r="Q39" s="77">
        <f t="shared" si="6"/>
        <v>32</v>
      </c>
      <c r="R39" s="20" t="str">
        <f t="shared" si="7"/>
        <v/>
      </c>
      <c r="S39" s="78">
        <v>34</v>
      </c>
    </row>
    <row r="40" spans="1:19" x14ac:dyDescent="0.25">
      <c r="A40" s="69">
        <v>101</v>
      </c>
      <c r="B40" s="80" t="s">
        <v>231</v>
      </c>
      <c r="C40" s="80" t="s">
        <v>232</v>
      </c>
      <c r="D40" s="80" t="s">
        <v>172</v>
      </c>
      <c r="E40" s="80" t="s">
        <v>112</v>
      </c>
      <c r="F40" s="71">
        <v>5</v>
      </c>
      <c r="G40" s="72">
        <f t="shared" si="0"/>
        <v>100</v>
      </c>
      <c r="H40" s="73">
        <v>5</v>
      </c>
      <c r="I40" s="72">
        <f t="shared" si="1"/>
        <v>120</v>
      </c>
      <c r="J40" s="73">
        <v>1</v>
      </c>
      <c r="K40" s="72">
        <f t="shared" si="2"/>
        <v>28</v>
      </c>
      <c r="L40" s="73">
        <v>1</v>
      </c>
      <c r="M40" s="72">
        <f t="shared" si="3"/>
        <v>26.666666666666664</v>
      </c>
      <c r="N40" s="74">
        <v>1741</v>
      </c>
      <c r="O40" s="75">
        <f t="shared" si="4"/>
        <v>4</v>
      </c>
      <c r="P40" s="76">
        <f t="shared" si="5"/>
        <v>274.66666666666669</v>
      </c>
      <c r="Q40" s="77">
        <f t="shared" si="6"/>
        <v>35</v>
      </c>
      <c r="R40" s="20" t="str">
        <f t="shared" si="7"/>
        <v/>
      </c>
      <c r="S40" s="78">
        <f t="shared" ref="S40:S45" si="9">IF(R40="",Q40,RANK(R40,$R$6:$R$45,1))</f>
        <v>35</v>
      </c>
    </row>
    <row r="41" spans="1:19" x14ac:dyDescent="0.25">
      <c r="A41" s="82">
        <v>73</v>
      </c>
      <c r="B41" s="80" t="s">
        <v>192</v>
      </c>
      <c r="C41" s="80" t="s">
        <v>185</v>
      </c>
      <c r="D41" s="80" t="s">
        <v>172</v>
      </c>
      <c r="E41" s="80" t="s">
        <v>40</v>
      </c>
      <c r="F41" s="71">
        <v>5</v>
      </c>
      <c r="G41" s="72">
        <f t="shared" si="0"/>
        <v>100</v>
      </c>
      <c r="H41" s="73">
        <v>5</v>
      </c>
      <c r="I41" s="72">
        <f t="shared" si="1"/>
        <v>120</v>
      </c>
      <c r="J41" s="73">
        <v>1</v>
      </c>
      <c r="K41" s="72">
        <f t="shared" si="2"/>
        <v>28</v>
      </c>
      <c r="L41" s="73">
        <v>0</v>
      </c>
      <c r="M41" s="72" t="str">
        <f t="shared" si="3"/>
        <v/>
      </c>
      <c r="N41" s="74">
        <v>619</v>
      </c>
      <c r="O41" s="75">
        <f t="shared" si="4"/>
        <v>3</v>
      </c>
      <c r="P41" s="76">
        <f t="shared" si="5"/>
        <v>248</v>
      </c>
      <c r="Q41" s="77">
        <f t="shared" si="6"/>
        <v>36</v>
      </c>
      <c r="R41" s="20" t="str">
        <f t="shared" si="7"/>
        <v/>
      </c>
      <c r="S41" s="78">
        <f t="shared" si="9"/>
        <v>36</v>
      </c>
    </row>
    <row r="42" spans="1:19" x14ac:dyDescent="0.25">
      <c r="A42" s="81">
        <v>110</v>
      </c>
      <c r="B42" s="80" t="s">
        <v>241</v>
      </c>
      <c r="C42" s="80" t="s">
        <v>242</v>
      </c>
      <c r="D42" s="80" t="s">
        <v>172</v>
      </c>
      <c r="E42" s="80" t="s">
        <v>123</v>
      </c>
      <c r="F42" s="71">
        <v>3</v>
      </c>
      <c r="G42" s="72">
        <f t="shared" si="0"/>
        <v>60</v>
      </c>
      <c r="H42" s="73">
        <v>5</v>
      </c>
      <c r="I42" s="72">
        <f t="shared" si="1"/>
        <v>120</v>
      </c>
      <c r="J42" s="73">
        <v>0</v>
      </c>
      <c r="K42" s="72" t="str">
        <f t="shared" si="2"/>
        <v/>
      </c>
      <c r="L42" s="73">
        <v>1</v>
      </c>
      <c r="M42" s="72">
        <f t="shared" si="3"/>
        <v>26.666666666666664</v>
      </c>
      <c r="N42" s="74">
        <v>3550</v>
      </c>
      <c r="O42" s="75">
        <f t="shared" si="4"/>
        <v>8</v>
      </c>
      <c r="P42" s="76">
        <f t="shared" si="5"/>
        <v>206.66666666666666</v>
      </c>
      <c r="Q42" s="77">
        <f t="shared" si="6"/>
        <v>37</v>
      </c>
      <c r="R42" s="20" t="str">
        <f t="shared" si="7"/>
        <v/>
      </c>
      <c r="S42" s="78">
        <f t="shared" si="9"/>
        <v>37</v>
      </c>
    </row>
    <row r="43" spans="1:19" x14ac:dyDescent="0.25">
      <c r="A43" s="82">
        <v>63</v>
      </c>
      <c r="B43" s="80" t="s">
        <v>175</v>
      </c>
      <c r="C43" s="80" t="s">
        <v>176</v>
      </c>
      <c r="D43" s="80" t="s">
        <v>172</v>
      </c>
      <c r="E43" s="80" t="s">
        <v>20</v>
      </c>
      <c r="F43" s="71">
        <v>5</v>
      </c>
      <c r="G43" s="72">
        <f t="shared" si="0"/>
        <v>100</v>
      </c>
      <c r="H43" s="73">
        <v>2</v>
      </c>
      <c r="I43" s="72">
        <f t="shared" si="1"/>
        <v>48</v>
      </c>
      <c r="J43" s="73">
        <v>1</v>
      </c>
      <c r="K43" s="72">
        <f t="shared" si="2"/>
        <v>28</v>
      </c>
      <c r="L43" s="73">
        <v>0</v>
      </c>
      <c r="M43" s="72" t="str">
        <f t="shared" si="3"/>
        <v/>
      </c>
      <c r="N43" s="74">
        <v>3491</v>
      </c>
      <c r="O43" s="75">
        <f t="shared" si="4"/>
        <v>7</v>
      </c>
      <c r="P43" s="76">
        <f t="shared" si="5"/>
        <v>176</v>
      </c>
      <c r="Q43" s="77">
        <f t="shared" si="6"/>
        <v>38</v>
      </c>
      <c r="R43" s="20" t="str">
        <f t="shared" si="7"/>
        <v/>
      </c>
      <c r="S43" s="78">
        <f t="shared" si="9"/>
        <v>38</v>
      </c>
    </row>
    <row r="44" spans="1:19" x14ac:dyDescent="0.25">
      <c r="A44" s="69">
        <v>85</v>
      </c>
      <c r="B44" s="80" t="s">
        <v>204</v>
      </c>
      <c r="C44" s="80" t="s">
        <v>205</v>
      </c>
      <c r="D44" s="80" t="s">
        <v>172</v>
      </c>
      <c r="E44" s="80" t="s">
        <v>63</v>
      </c>
      <c r="F44" s="71">
        <v>5</v>
      </c>
      <c r="G44" s="72">
        <f t="shared" si="0"/>
        <v>100</v>
      </c>
      <c r="H44" s="73">
        <v>3</v>
      </c>
      <c r="I44" s="72">
        <f t="shared" si="1"/>
        <v>72</v>
      </c>
      <c r="J44" s="73">
        <v>0</v>
      </c>
      <c r="K44" s="72" t="str">
        <f t="shared" si="2"/>
        <v/>
      </c>
      <c r="L44" s="73">
        <v>0</v>
      </c>
      <c r="M44" s="72" t="str">
        <f t="shared" si="3"/>
        <v/>
      </c>
      <c r="N44" s="74">
        <v>0</v>
      </c>
      <c r="O44" s="75">
        <f t="shared" si="4"/>
        <v>1</v>
      </c>
      <c r="P44" s="76">
        <f t="shared" si="5"/>
        <v>172</v>
      </c>
      <c r="Q44" s="77">
        <f t="shared" si="6"/>
        <v>39</v>
      </c>
      <c r="R44" s="20" t="str">
        <f t="shared" si="7"/>
        <v/>
      </c>
      <c r="S44" s="78">
        <f t="shared" si="9"/>
        <v>39</v>
      </c>
    </row>
    <row r="45" spans="1:19" x14ac:dyDescent="0.25">
      <c r="A45" s="79">
        <v>96</v>
      </c>
      <c r="B45" s="80" t="s">
        <v>221</v>
      </c>
      <c r="C45" s="80" t="s">
        <v>222</v>
      </c>
      <c r="D45" s="80" t="s">
        <v>172</v>
      </c>
      <c r="E45" s="80" t="s">
        <v>89</v>
      </c>
      <c r="F45" s="71">
        <v>5</v>
      </c>
      <c r="G45" s="72">
        <f t="shared" si="0"/>
        <v>100</v>
      </c>
      <c r="H45" s="73">
        <v>0</v>
      </c>
      <c r="I45" s="72" t="str">
        <f t="shared" si="1"/>
        <v/>
      </c>
      <c r="J45" s="73">
        <v>0</v>
      </c>
      <c r="K45" s="72" t="str">
        <f t="shared" si="2"/>
        <v/>
      </c>
      <c r="L45" s="73">
        <v>0</v>
      </c>
      <c r="M45" s="72" t="str">
        <f t="shared" si="3"/>
        <v/>
      </c>
      <c r="N45" s="74">
        <v>0</v>
      </c>
      <c r="O45" s="75">
        <f t="shared" si="4"/>
        <v>1</v>
      </c>
      <c r="P45" s="76">
        <f t="shared" si="5"/>
        <v>100</v>
      </c>
      <c r="Q45" s="77">
        <f t="shared" si="6"/>
        <v>40</v>
      </c>
      <c r="R45" s="20" t="str">
        <f t="shared" si="7"/>
        <v/>
      </c>
      <c r="S45" s="78">
        <f t="shared" si="9"/>
        <v>40</v>
      </c>
    </row>
  </sheetData>
  <sortState ref="A6:S60">
    <sortCondition ref="S6:S60"/>
    <sortCondition ref="O6:O60"/>
  </sortState>
  <mergeCells count="7">
    <mergeCell ref="A1:E1"/>
    <mergeCell ref="F1:N1"/>
    <mergeCell ref="A2:E2"/>
    <mergeCell ref="F4:G4"/>
    <mergeCell ref="H4:I4"/>
    <mergeCell ref="J4:K4"/>
    <mergeCell ref="L4:O4"/>
  </mergeCells>
  <pageMargins left="0.17" right="0.1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topLeftCell="A10" workbookViewId="0">
      <selection activeCell="S26" sqref="S26"/>
    </sheetView>
  </sheetViews>
  <sheetFormatPr baseColWidth="10" defaultColWidth="10.7109375" defaultRowHeight="15" x14ac:dyDescent="0.25"/>
  <cols>
    <col min="1" max="1" width="3.85546875" customWidth="1"/>
    <col min="2" max="2" width="18.42578125" customWidth="1"/>
    <col min="4" max="4" width="3.7109375" customWidth="1"/>
    <col min="5" max="5" width="22" customWidth="1"/>
    <col min="6" max="6" width="6.7109375" style="45" customWidth="1"/>
    <col min="7" max="13" width="6.7109375" customWidth="1"/>
    <col min="14" max="15" width="8.7109375" customWidth="1"/>
    <col min="16" max="16" width="5.85546875" customWidth="1"/>
    <col min="17" max="17" width="5.28515625" hidden="1" customWidth="1"/>
    <col min="18" max="18" width="5.7109375" hidden="1" customWidth="1"/>
    <col min="19" max="19" width="5.85546875" customWidth="1"/>
  </cols>
  <sheetData>
    <row r="1" spans="1:21" ht="24" x14ac:dyDescent="0.45">
      <c r="A1" s="95" t="s">
        <v>248</v>
      </c>
      <c r="B1" s="95"/>
      <c r="C1" s="95"/>
      <c r="D1" s="95"/>
      <c r="E1" s="95"/>
      <c r="F1" s="96"/>
      <c r="G1" s="96"/>
      <c r="H1" s="96"/>
      <c r="I1" s="96"/>
      <c r="J1" s="96"/>
      <c r="K1" s="96"/>
      <c r="L1" s="96"/>
      <c r="M1" s="96"/>
      <c r="N1" s="96"/>
      <c r="S1" s="57"/>
      <c r="T1" s="57"/>
      <c r="U1" s="57"/>
    </row>
    <row r="2" spans="1:21" ht="24" x14ac:dyDescent="0.45">
      <c r="A2" s="95" t="s">
        <v>1</v>
      </c>
      <c r="B2" s="95"/>
      <c r="C2" s="95"/>
      <c r="D2" s="95"/>
      <c r="E2" s="95"/>
      <c r="F2" s="58"/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1" ht="24" x14ac:dyDescent="0.45">
      <c r="A3" s="60"/>
      <c r="B3" s="60"/>
      <c r="C3" s="60"/>
      <c r="D3" s="60"/>
      <c r="E3" s="60"/>
      <c r="F3" s="61"/>
      <c r="G3" s="58"/>
      <c r="H3" s="59"/>
      <c r="I3" s="59"/>
      <c r="J3" s="59"/>
      <c r="K3" s="59"/>
      <c r="L3" s="59"/>
      <c r="M3" s="59"/>
      <c r="N3" s="60"/>
      <c r="O3" s="60"/>
      <c r="U3" s="57"/>
    </row>
    <row r="4" spans="1:21" ht="16.5" x14ac:dyDescent="0.3">
      <c r="B4" s="57"/>
      <c r="C4" s="57"/>
      <c r="D4" s="57"/>
      <c r="E4" s="57"/>
      <c r="F4" s="97" t="s">
        <v>2</v>
      </c>
      <c r="G4" s="97"/>
      <c r="H4" s="98" t="s">
        <v>3</v>
      </c>
      <c r="I4" s="98"/>
      <c r="J4" s="98" t="s">
        <v>4</v>
      </c>
      <c r="K4" s="98"/>
      <c r="L4" s="97" t="s">
        <v>5</v>
      </c>
      <c r="M4" s="97"/>
      <c r="N4" s="97"/>
      <c r="O4" s="97"/>
      <c r="P4" s="62"/>
      <c r="Q4" s="62"/>
      <c r="R4" s="57"/>
      <c r="S4" s="57"/>
      <c r="T4" s="57"/>
      <c r="U4" s="57"/>
    </row>
    <row r="5" spans="1:21" ht="36.75" customHeight="1" x14ac:dyDescent="0.3">
      <c r="A5" s="83" t="s">
        <v>6</v>
      </c>
      <c r="B5" s="84" t="s">
        <v>7</v>
      </c>
      <c r="C5" s="64" t="s">
        <v>8</v>
      </c>
      <c r="D5" s="63" t="s">
        <v>9</v>
      </c>
      <c r="E5" s="64" t="s">
        <v>10</v>
      </c>
      <c r="F5" s="65" t="s">
        <v>11</v>
      </c>
      <c r="G5" s="66" t="s">
        <v>12</v>
      </c>
      <c r="H5" s="65" t="s">
        <v>11</v>
      </c>
      <c r="I5" s="66" t="s">
        <v>12</v>
      </c>
      <c r="J5" s="65" t="s">
        <v>11</v>
      </c>
      <c r="K5" s="66" t="s">
        <v>12</v>
      </c>
      <c r="L5" s="65" t="s">
        <v>11</v>
      </c>
      <c r="M5" s="66" t="s">
        <v>12</v>
      </c>
      <c r="N5" s="66" t="s">
        <v>13</v>
      </c>
      <c r="O5" s="66" t="s">
        <v>169</v>
      </c>
      <c r="P5" s="67" t="s">
        <v>15</v>
      </c>
      <c r="S5" s="68" t="s">
        <v>16</v>
      </c>
      <c r="T5" s="57"/>
      <c r="U5" s="57"/>
    </row>
    <row r="6" spans="1:21" x14ac:dyDescent="0.25">
      <c r="A6" s="81">
        <v>4</v>
      </c>
      <c r="B6" s="80" t="s">
        <v>256</v>
      </c>
      <c r="C6" s="80" t="s">
        <v>257</v>
      </c>
      <c r="D6" s="80" t="s">
        <v>251</v>
      </c>
      <c r="E6" s="80" t="s">
        <v>20</v>
      </c>
      <c r="F6" s="71">
        <v>5</v>
      </c>
      <c r="G6" s="72">
        <f t="shared" ref="G6:G29" si="0">IF(F6=0,"",F6/5*100)</f>
        <v>100</v>
      </c>
      <c r="H6" s="73">
        <v>5</v>
      </c>
      <c r="I6" s="72">
        <f t="shared" ref="I6:I29" si="1">IF(H6=0,"",H6/5*120)</f>
        <v>120</v>
      </c>
      <c r="J6" s="73">
        <v>5</v>
      </c>
      <c r="K6" s="72">
        <f t="shared" ref="K6:K29" si="2">IF(J6=0,"",J6/5*140)</f>
        <v>140</v>
      </c>
      <c r="L6" s="73">
        <v>6</v>
      </c>
      <c r="M6" s="72">
        <f t="shared" ref="M6:M29" si="3">IF(L6=0,"",L6/6*160)</f>
        <v>160</v>
      </c>
      <c r="N6" s="85">
        <v>2079</v>
      </c>
      <c r="O6" s="75">
        <f t="shared" ref="O6:O29" si="4">IF(N6="","",RANK(N6,$N$6:$N$29,1))</f>
        <v>1</v>
      </c>
      <c r="P6" s="76">
        <f t="shared" ref="P6:P29" si="5">SUM(G6,I6,K6,M6)</f>
        <v>520</v>
      </c>
      <c r="Q6" s="77">
        <f t="shared" ref="Q6:Q29" si="6">IF(P6=0,"",RANK(P6,$P$6:$P$29,0))</f>
        <v>1</v>
      </c>
      <c r="R6" s="20">
        <f t="shared" ref="R6:R29" si="7">IF(Q6=1,O6,"")</f>
        <v>1</v>
      </c>
      <c r="S6" s="86">
        <f t="shared" ref="S6:S16" si="8">IF(R6="",Q6,RANK(R6,$R$6:$R$29,1))</f>
        <v>1</v>
      </c>
    </row>
    <row r="7" spans="1:21" x14ac:dyDescent="0.25">
      <c r="A7" s="79">
        <v>36</v>
      </c>
      <c r="B7" s="80" t="s">
        <v>283</v>
      </c>
      <c r="C7" s="80" t="s">
        <v>263</v>
      </c>
      <c r="D7" s="80" t="s">
        <v>251</v>
      </c>
      <c r="E7" s="80" t="s">
        <v>89</v>
      </c>
      <c r="F7" s="71">
        <v>5</v>
      </c>
      <c r="G7" s="72">
        <f t="shared" si="0"/>
        <v>100</v>
      </c>
      <c r="H7" s="73">
        <v>5</v>
      </c>
      <c r="I7" s="72">
        <f t="shared" si="1"/>
        <v>120</v>
      </c>
      <c r="J7" s="73">
        <v>5</v>
      </c>
      <c r="K7" s="72">
        <f t="shared" si="2"/>
        <v>140</v>
      </c>
      <c r="L7" s="73">
        <v>6</v>
      </c>
      <c r="M7" s="72">
        <f t="shared" si="3"/>
        <v>160</v>
      </c>
      <c r="N7" s="85">
        <v>2085</v>
      </c>
      <c r="O7" s="75">
        <f t="shared" si="4"/>
        <v>2</v>
      </c>
      <c r="P7" s="76">
        <f t="shared" si="5"/>
        <v>520</v>
      </c>
      <c r="Q7" s="77">
        <f t="shared" si="6"/>
        <v>1</v>
      </c>
      <c r="R7" s="20">
        <f t="shared" si="7"/>
        <v>2</v>
      </c>
      <c r="S7" s="86">
        <f t="shared" si="8"/>
        <v>2</v>
      </c>
    </row>
    <row r="8" spans="1:21" x14ac:dyDescent="0.25">
      <c r="A8" s="81">
        <v>2</v>
      </c>
      <c r="B8" s="80" t="s">
        <v>252</v>
      </c>
      <c r="C8" s="80" t="s">
        <v>253</v>
      </c>
      <c r="D8" s="80" t="s">
        <v>251</v>
      </c>
      <c r="E8" s="80" t="s">
        <v>20</v>
      </c>
      <c r="F8" s="71">
        <v>5</v>
      </c>
      <c r="G8" s="72">
        <f t="shared" si="0"/>
        <v>100</v>
      </c>
      <c r="H8" s="87">
        <v>5</v>
      </c>
      <c r="I8" s="72">
        <f t="shared" si="1"/>
        <v>120</v>
      </c>
      <c r="J8" s="87">
        <v>5</v>
      </c>
      <c r="K8" s="72">
        <f t="shared" si="2"/>
        <v>140</v>
      </c>
      <c r="L8" s="87">
        <v>6</v>
      </c>
      <c r="M8" s="72">
        <f t="shared" si="3"/>
        <v>160</v>
      </c>
      <c r="N8" s="85">
        <v>2190</v>
      </c>
      <c r="O8" s="75">
        <f t="shared" si="4"/>
        <v>3</v>
      </c>
      <c r="P8" s="76">
        <f t="shared" si="5"/>
        <v>520</v>
      </c>
      <c r="Q8" s="77">
        <f t="shared" si="6"/>
        <v>1</v>
      </c>
      <c r="R8" s="20">
        <f t="shared" si="7"/>
        <v>3</v>
      </c>
      <c r="S8" s="86">
        <f t="shared" si="8"/>
        <v>3</v>
      </c>
    </row>
    <row r="9" spans="1:21" x14ac:dyDescent="0.25">
      <c r="A9" s="79">
        <v>14</v>
      </c>
      <c r="B9" s="80" t="s">
        <v>264</v>
      </c>
      <c r="C9" s="80" t="s">
        <v>265</v>
      </c>
      <c r="D9" s="80" t="s">
        <v>251</v>
      </c>
      <c r="E9" s="80" t="s">
        <v>191</v>
      </c>
      <c r="F9" s="71">
        <v>5</v>
      </c>
      <c r="G9" s="72">
        <f t="shared" si="0"/>
        <v>100</v>
      </c>
      <c r="H9" s="87">
        <v>5</v>
      </c>
      <c r="I9" s="72">
        <f t="shared" si="1"/>
        <v>120</v>
      </c>
      <c r="J9" s="87">
        <v>5</v>
      </c>
      <c r="K9" s="72">
        <f t="shared" si="2"/>
        <v>140</v>
      </c>
      <c r="L9" s="87">
        <v>6</v>
      </c>
      <c r="M9" s="72">
        <f t="shared" si="3"/>
        <v>160</v>
      </c>
      <c r="N9" s="85">
        <v>2966</v>
      </c>
      <c r="O9" s="75">
        <f t="shared" si="4"/>
        <v>6</v>
      </c>
      <c r="P9" s="76">
        <f t="shared" si="5"/>
        <v>520</v>
      </c>
      <c r="Q9" s="77">
        <f t="shared" si="6"/>
        <v>1</v>
      </c>
      <c r="R9" s="20">
        <f t="shared" si="7"/>
        <v>6</v>
      </c>
      <c r="S9" s="86">
        <f t="shared" si="8"/>
        <v>4</v>
      </c>
    </row>
    <row r="10" spans="1:21" x14ac:dyDescent="0.25">
      <c r="A10" s="69">
        <v>7</v>
      </c>
      <c r="B10" s="80" t="s">
        <v>261</v>
      </c>
      <c r="C10" s="80" t="s">
        <v>42</v>
      </c>
      <c r="D10" s="80" t="s">
        <v>251</v>
      </c>
      <c r="E10" s="80" t="s">
        <v>20</v>
      </c>
      <c r="F10" s="71">
        <v>5</v>
      </c>
      <c r="G10" s="72">
        <f t="shared" si="0"/>
        <v>100</v>
      </c>
      <c r="H10" s="87">
        <v>5</v>
      </c>
      <c r="I10" s="72">
        <f t="shared" si="1"/>
        <v>120</v>
      </c>
      <c r="J10" s="87">
        <v>5</v>
      </c>
      <c r="K10" s="72">
        <f t="shared" si="2"/>
        <v>140</v>
      </c>
      <c r="L10" s="87">
        <v>6</v>
      </c>
      <c r="M10" s="72">
        <f t="shared" si="3"/>
        <v>160</v>
      </c>
      <c r="N10" s="85">
        <v>3068</v>
      </c>
      <c r="O10" s="75">
        <f t="shared" si="4"/>
        <v>7</v>
      </c>
      <c r="P10" s="76">
        <f t="shared" si="5"/>
        <v>520</v>
      </c>
      <c r="Q10" s="77">
        <f t="shared" si="6"/>
        <v>1</v>
      </c>
      <c r="R10" s="20">
        <f t="shared" si="7"/>
        <v>7</v>
      </c>
      <c r="S10" s="86">
        <f t="shared" si="8"/>
        <v>5</v>
      </c>
    </row>
    <row r="11" spans="1:21" x14ac:dyDescent="0.25">
      <c r="A11" s="82">
        <v>3</v>
      </c>
      <c r="B11" s="80" t="s">
        <v>254</v>
      </c>
      <c r="C11" s="80" t="s">
        <v>255</v>
      </c>
      <c r="D11" s="80" t="s">
        <v>251</v>
      </c>
      <c r="E11" s="80" t="s">
        <v>20</v>
      </c>
      <c r="F11" s="71">
        <v>5</v>
      </c>
      <c r="G11" s="72">
        <f t="shared" si="0"/>
        <v>100</v>
      </c>
      <c r="H11" s="87">
        <v>5</v>
      </c>
      <c r="I11" s="72">
        <f t="shared" si="1"/>
        <v>120</v>
      </c>
      <c r="J11" s="87">
        <v>5</v>
      </c>
      <c r="K11" s="72">
        <f t="shared" si="2"/>
        <v>140</v>
      </c>
      <c r="L11" s="87">
        <v>6</v>
      </c>
      <c r="M11" s="72">
        <f t="shared" si="3"/>
        <v>160</v>
      </c>
      <c r="N11" s="85">
        <v>3919</v>
      </c>
      <c r="O11" s="75">
        <f t="shared" si="4"/>
        <v>9</v>
      </c>
      <c r="P11" s="76">
        <f t="shared" si="5"/>
        <v>520</v>
      </c>
      <c r="Q11" s="77">
        <f t="shared" si="6"/>
        <v>1</v>
      </c>
      <c r="R11" s="20">
        <f t="shared" si="7"/>
        <v>9</v>
      </c>
      <c r="S11" s="86">
        <f t="shared" si="8"/>
        <v>6</v>
      </c>
    </row>
    <row r="12" spans="1:21" x14ac:dyDescent="0.25">
      <c r="A12" s="69">
        <v>1</v>
      </c>
      <c r="B12" s="80" t="s">
        <v>249</v>
      </c>
      <c r="C12" s="80" t="s">
        <v>250</v>
      </c>
      <c r="D12" s="80" t="s">
        <v>251</v>
      </c>
      <c r="E12" s="80" t="s">
        <v>20</v>
      </c>
      <c r="F12" s="71">
        <v>5</v>
      </c>
      <c r="G12" s="72">
        <f t="shared" si="0"/>
        <v>100</v>
      </c>
      <c r="H12" s="87">
        <v>5</v>
      </c>
      <c r="I12" s="72">
        <f t="shared" si="1"/>
        <v>120</v>
      </c>
      <c r="J12" s="87">
        <v>5</v>
      </c>
      <c r="K12" s="72">
        <f t="shared" si="2"/>
        <v>140</v>
      </c>
      <c r="L12" s="87">
        <v>6</v>
      </c>
      <c r="M12" s="72">
        <f t="shared" si="3"/>
        <v>160</v>
      </c>
      <c r="N12" s="85">
        <v>4884</v>
      </c>
      <c r="O12" s="75">
        <f t="shared" si="4"/>
        <v>11</v>
      </c>
      <c r="P12" s="76">
        <f t="shared" si="5"/>
        <v>520</v>
      </c>
      <c r="Q12" s="77">
        <f t="shared" si="6"/>
        <v>1</v>
      </c>
      <c r="R12" s="20">
        <f t="shared" si="7"/>
        <v>11</v>
      </c>
      <c r="S12" s="86">
        <f t="shared" si="8"/>
        <v>7</v>
      </c>
    </row>
    <row r="13" spans="1:21" x14ac:dyDescent="0.25">
      <c r="A13" s="82">
        <v>39</v>
      </c>
      <c r="B13" s="80" t="s">
        <v>288</v>
      </c>
      <c r="C13" s="80" t="s">
        <v>48</v>
      </c>
      <c r="D13" s="80" t="s">
        <v>251</v>
      </c>
      <c r="E13" s="80" t="s">
        <v>123</v>
      </c>
      <c r="F13" s="71">
        <v>5</v>
      </c>
      <c r="G13" s="72">
        <f t="shared" si="0"/>
        <v>100</v>
      </c>
      <c r="H13" s="87">
        <v>5</v>
      </c>
      <c r="I13" s="72">
        <f t="shared" si="1"/>
        <v>120</v>
      </c>
      <c r="J13" s="87">
        <v>5</v>
      </c>
      <c r="K13" s="72">
        <f t="shared" si="2"/>
        <v>140</v>
      </c>
      <c r="L13" s="87">
        <v>6</v>
      </c>
      <c r="M13" s="72">
        <f t="shared" si="3"/>
        <v>160</v>
      </c>
      <c r="N13" s="85">
        <v>13884</v>
      </c>
      <c r="O13" s="75">
        <f t="shared" si="4"/>
        <v>21</v>
      </c>
      <c r="P13" s="76">
        <f t="shared" si="5"/>
        <v>520</v>
      </c>
      <c r="Q13" s="77">
        <f t="shared" si="6"/>
        <v>1</v>
      </c>
      <c r="R13" s="20">
        <f t="shared" si="7"/>
        <v>21</v>
      </c>
      <c r="S13" s="86">
        <f t="shared" si="8"/>
        <v>8</v>
      </c>
    </row>
    <row r="14" spans="1:21" x14ac:dyDescent="0.25">
      <c r="A14" s="69">
        <v>5</v>
      </c>
      <c r="B14" s="80" t="s">
        <v>256</v>
      </c>
      <c r="C14" s="80" t="s">
        <v>258</v>
      </c>
      <c r="D14" s="80" t="s">
        <v>251</v>
      </c>
      <c r="E14" s="80" t="s">
        <v>20</v>
      </c>
      <c r="F14" s="71">
        <v>5</v>
      </c>
      <c r="G14" s="72">
        <f t="shared" si="0"/>
        <v>100</v>
      </c>
      <c r="H14" s="87">
        <v>5</v>
      </c>
      <c r="I14" s="72">
        <f t="shared" si="1"/>
        <v>120</v>
      </c>
      <c r="J14" s="87">
        <v>5</v>
      </c>
      <c r="K14" s="72">
        <f t="shared" si="2"/>
        <v>140</v>
      </c>
      <c r="L14" s="87">
        <v>5</v>
      </c>
      <c r="M14" s="72">
        <f t="shared" si="3"/>
        <v>133.33333333333334</v>
      </c>
      <c r="N14" s="85">
        <v>10407</v>
      </c>
      <c r="O14" s="75">
        <f t="shared" si="4"/>
        <v>17</v>
      </c>
      <c r="P14" s="76">
        <f t="shared" si="5"/>
        <v>493.33333333333337</v>
      </c>
      <c r="Q14" s="77">
        <f t="shared" si="6"/>
        <v>9</v>
      </c>
      <c r="R14" s="20" t="str">
        <f t="shared" si="7"/>
        <v/>
      </c>
      <c r="S14" s="86">
        <f t="shared" si="8"/>
        <v>9</v>
      </c>
    </row>
    <row r="15" spans="1:21" x14ac:dyDescent="0.25">
      <c r="A15" s="79">
        <v>6</v>
      </c>
      <c r="B15" s="80" t="s">
        <v>259</v>
      </c>
      <c r="C15" s="80" t="s">
        <v>260</v>
      </c>
      <c r="D15" s="80" t="s">
        <v>251</v>
      </c>
      <c r="E15" s="80" t="s">
        <v>20</v>
      </c>
      <c r="F15" s="71">
        <v>5</v>
      </c>
      <c r="G15" s="72">
        <f t="shared" si="0"/>
        <v>100</v>
      </c>
      <c r="H15" s="87">
        <v>5</v>
      </c>
      <c r="I15" s="72">
        <f t="shared" si="1"/>
        <v>120</v>
      </c>
      <c r="J15" s="87">
        <v>4</v>
      </c>
      <c r="K15" s="72">
        <f t="shared" si="2"/>
        <v>112</v>
      </c>
      <c r="L15" s="87">
        <v>6</v>
      </c>
      <c r="M15" s="72">
        <f t="shared" si="3"/>
        <v>160</v>
      </c>
      <c r="N15" s="85">
        <v>2229</v>
      </c>
      <c r="O15" s="75">
        <f t="shared" si="4"/>
        <v>4</v>
      </c>
      <c r="P15" s="76">
        <f t="shared" si="5"/>
        <v>492</v>
      </c>
      <c r="Q15" s="77">
        <f t="shared" si="6"/>
        <v>10</v>
      </c>
      <c r="R15" s="20" t="str">
        <f t="shared" si="7"/>
        <v/>
      </c>
      <c r="S15" s="86">
        <f t="shared" si="8"/>
        <v>10</v>
      </c>
    </row>
    <row r="16" spans="1:21" x14ac:dyDescent="0.25">
      <c r="A16" s="81">
        <v>8</v>
      </c>
      <c r="B16" s="80" t="s">
        <v>179</v>
      </c>
      <c r="C16" s="80" t="s">
        <v>24</v>
      </c>
      <c r="D16" s="80" t="s">
        <v>251</v>
      </c>
      <c r="E16" s="80" t="s">
        <v>20</v>
      </c>
      <c r="F16" s="71">
        <v>5</v>
      </c>
      <c r="G16" s="72">
        <f t="shared" si="0"/>
        <v>100</v>
      </c>
      <c r="H16" s="87">
        <v>5</v>
      </c>
      <c r="I16" s="72">
        <f t="shared" si="1"/>
        <v>120</v>
      </c>
      <c r="J16" s="87">
        <v>5</v>
      </c>
      <c r="K16" s="72">
        <f t="shared" si="2"/>
        <v>140</v>
      </c>
      <c r="L16" s="87">
        <v>3</v>
      </c>
      <c r="M16" s="72">
        <f t="shared" si="3"/>
        <v>80</v>
      </c>
      <c r="N16" s="85">
        <v>5088</v>
      </c>
      <c r="O16" s="75">
        <f t="shared" si="4"/>
        <v>13</v>
      </c>
      <c r="P16" s="76">
        <f t="shared" si="5"/>
        <v>440</v>
      </c>
      <c r="Q16" s="77">
        <f t="shared" si="6"/>
        <v>11</v>
      </c>
      <c r="R16" s="20" t="str">
        <f t="shared" si="7"/>
        <v/>
      </c>
      <c r="S16" s="86">
        <f t="shared" si="8"/>
        <v>11</v>
      </c>
    </row>
    <row r="17" spans="1:19" x14ac:dyDescent="0.25">
      <c r="A17" s="79">
        <v>34</v>
      </c>
      <c r="B17" s="80" t="s">
        <v>280</v>
      </c>
      <c r="C17" s="80" t="s">
        <v>281</v>
      </c>
      <c r="D17" s="80" t="s">
        <v>251</v>
      </c>
      <c r="E17" s="80" t="s">
        <v>89</v>
      </c>
      <c r="F17" s="71">
        <v>5</v>
      </c>
      <c r="G17" s="72">
        <f t="shared" si="0"/>
        <v>100</v>
      </c>
      <c r="H17" s="87">
        <v>5</v>
      </c>
      <c r="I17" s="72">
        <f t="shared" si="1"/>
        <v>120</v>
      </c>
      <c r="J17" s="87">
        <v>5</v>
      </c>
      <c r="K17" s="72">
        <f t="shared" si="2"/>
        <v>140</v>
      </c>
      <c r="L17" s="87">
        <v>3</v>
      </c>
      <c r="M17" s="72">
        <f t="shared" si="3"/>
        <v>80</v>
      </c>
      <c r="N17" s="85">
        <v>5460</v>
      </c>
      <c r="O17" s="75">
        <f t="shared" si="4"/>
        <v>15</v>
      </c>
      <c r="P17" s="76">
        <f t="shared" si="5"/>
        <v>440</v>
      </c>
      <c r="Q17" s="77">
        <f t="shared" si="6"/>
        <v>11</v>
      </c>
      <c r="R17" s="20" t="str">
        <f t="shared" si="7"/>
        <v/>
      </c>
      <c r="S17" s="86">
        <v>12</v>
      </c>
    </row>
    <row r="18" spans="1:19" x14ac:dyDescent="0.25">
      <c r="A18" s="81">
        <v>38</v>
      </c>
      <c r="B18" s="80" t="s">
        <v>286</v>
      </c>
      <c r="C18" s="80" t="s">
        <v>287</v>
      </c>
      <c r="D18" s="80" t="s">
        <v>251</v>
      </c>
      <c r="E18" s="80" t="s">
        <v>123</v>
      </c>
      <c r="F18" s="71">
        <v>5</v>
      </c>
      <c r="G18" s="72">
        <f t="shared" si="0"/>
        <v>100</v>
      </c>
      <c r="H18" s="87">
        <v>5</v>
      </c>
      <c r="I18" s="72">
        <f t="shared" si="1"/>
        <v>120</v>
      </c>
      <c r="J18" s="87">
        <v>5</v>
      </c>
      <c r="K18" s="72">
        <f t="shared" si="2"/>
        <v>140</v>
      </c>
      <c r="L18" s="87">
        <v>3</v>
      </c>
      <c r="M18" s="72">
        <f t="shared" si="3"/>
        <v>80</v>
      </c>
      <c r="N18" s="85">
        <v>15819</v>
      </c>
      <c r="O18" s="75">
        <f t="shared" si="4"/>
        <v>22</v>
      </c>
      <c r="P18" s="76">
        <f t="shared" si="5"/>
        <v>440</v>
      </c>
      <c r="Q18" s="77">
        <f t="shared" si="6"/>
        <v>11</v>
      </c>
      <c r="R18" s="20" t="str">
        <f t="shared" si="7"/>
        <v/>
      </c>
      <c r="S18" s="86">
        <v>13</v>
      </c>
    </row>
    <row r="19" spans="1:19" x14ac:dyDescent="0.25">
      <c r="A19" s="82">
        <v>27</v>
      </c>
      <c r="B19" s="80" t="s">
        <v>274</v>
      </c>
      <c r="C19" s="80" t="s">
        <v>275</v>
      </c>
      <c r="D19" s="80" t="s">
        <v>251</v>
      </c>
      <c r="E19" s="80" t="s">
        <v>58</v>
      </c>
      <c r="F19" s="71">
        <v>5</v>
      </c>
      <c r="G19" s="72">
        <f t="shared" si="0"/>
        <v>100</v>
      </c>
      <c r="H19" s="87">
        <v>5</v>
      </c>
      <c r="I19" s="72">
        <f t="shared" si="1"/>
        <v>120</v>
      </c>
      <c r="J19" s="87">
        <v>5</v>
      </c>
      <c r="K19" s="72">
        <f t="shared" si="2"/>
        <v>140</v>
      </c>
      <c r="L19" s="87">
        <v>2</v>
      </c>
      <c r="M19" s="72">
        <f t="shared" si="3"/>
        <v>53.333333333333329</v>
      </c>
      <c r="N19" s="85">
        <v>2488</v>
      </c>
      <c r="O19" s="75">
        <f t="shared" si="4"/>
        <v>5</v>
      </c>
      <c r="P19" s="76">
        <f t="shared" si="5"/>
        <v>413.33333333333331</v>
      </c>
      <c r="Q19" s="77">
        <f t="shared" si="6"/>
        <v>14</v>
      </c>
      <c r="R19" s="20" t="str">
        <f t="shared" si="7"/>
        <v/>
      </c>
      <c r="S19" s="86">
        <f>IF(R19="",Q19,RANK(R19,$R$6:$R$29,1))</f>
        <v>14</v>
      </c>
    </row>
    <row r="20" spans="1:19" x14ac:dyDescent="0.25">
      <c r="A20" s="69">
        <v>19</v>
      </c>
      <c r="B20" s="80" t="s">
        <v>270</v>
      </c>
      <c r="C20" s="80" t="s">
        <v>271</v>
      </c>
      <c r="D20" s="80" t="s">
        <v>251</v>
      </c>
      <c r="E20" s="80" t="s">
        <v>191</v>
      </c>
      <c r="F20" s="71">
        <v>5</v>
      </c>
      <c r="G20" s="72">
        <f t="shared" si="0"/>
        <v>100</v>
      </c>
      <c r="H20" s="87">
        <v>5</v>
      </c>
      <c r="I20" s="72">
        <f t="shared" si="1"/>
        <v>120</v>
      </c>
      <c r="J20" s="87">
        <v>5</v>
      </c>
      <c r="K20" s="72">
        <f t="shared" si="2"/>
        <v>140</v>
      </c>
      <c r="L20" s="87">
        <v>2</v>
      </c>
      <c r="M20" s="72">
        <f t="shared" si="3"/>
        <v>53.333333333333329</v>
      </c>
      <c r="N20" s="85">
        <v>4338</v>
      </c>
      <c r="O20" s="75">
        <f t="shared" si="4"/>
        <v>10</v>
      </c>
      <c r="P20" s="76">
        <f t="shared" si="5"/>
        <v>413.33333333333331</v>
      </c>
      <c r="Q20" s="77">
        <f t="shared" si="6"/>
        <v>14</v>
      </c>
      <c r="R20" s="20" t="str">
        <f t="shared" si="7"/>
        <v/>
      </c>
      <c r="S20" s="86">
        <v>15</v>
      </c>
    </row>
    <row r="21" spans="1:19" x14ac:dyDescent="0.25">
      <c r="A21" s="82">
        <v>35</v>
      </c>
      <c r="B21" s="80" t="s">
        <v>280</v>
      </c>
      <c r="C21" s="80" t="s">
        <v>282</v>
      </c>
      <c r="D21" s="80" t="s">
        <v>251</v>
      </c>
      <c r="E21" s="80" t="s">
        <v>89</v>
      </c>
      <c r="F21" s="71">
        <v>5</v>
      </c>
      <c r="G21" s="72">
        <f t="shared" si="0"/>
        <v>100</v>
      </c>
      <c r="H21" s="87">
        <v>5</v>
      </c>
      <c r="I21" s="72">
        <f t="shared" si="1"/>
        <v>120</v>
      </c>
      <c r="J21" s="87">
        <v>5</v>
      </c>
      <c r="K21" s="72">
        <f t="shared" si="2"/>
        <v>140</v>
      </c>
      <c r="L21" s="87">
        <v>2</v>
      </c>
      <c r="M21" s="72">
        <f t="shared" si="3"/>
        <v>53.333333333333329</v>
      </c>
      <c r="N21" s="85">
        <v>5703</v>
      </c>
      <c r="O21" s="75">
        <f t="shared" si="4"/>
        <v>16</v>
      </c>
      <c r="P21" s="76">
        <f t="shared" si="5"/>
        <v>413.33333333333331</v>
      </c>
      <c r="Q21" s="77">
        <f t="shared" si="6"/>
        <v>14</v>
      </c>
      <c r="R21" s="20" t="str">
        <f t="shared" si="7"/>
        <v/>
      </c>
      <c r="S21" s="86">
        <v>16</v>
      </c>
    </row>
    <row r="22" spans="1:19" x14ac:dyDescent="0.25">
      <c r="A22" s="81">
        <v>18</v>
      </c>
      <c r="B22" s="80" t="s">
        <v>268</v>
      </c>
      <c r="C22" s="80" t="s">
        <v>269</v>
      </c>
      <c r="D22" s="80" t="s">
        <v>251</v>
      </c>
      <c r="E22" s="80" t="s">
        <v>191</v>
      </c>
      <c r="F22" s="71">
        <v>5</v>
      </c>
      <c r="G22" s="72">
        <f t="shared" si="0"/>
        <v>100</v>
      </c>
      <c r="H22" s="87">
        <v>5</v>
      </c>
      <c r="I22" s="72">
        <f t="shared" si="1"/>
        <v>120</v>
      </c>
      <c r="J22" s="87">
        <v>5</v>
      </c>
      <c r="K22" s="72">
        <f t="shared" si="2"/>
        <v>140</v>
      </c>
      <c r="L22" s="87">
        <v>2</v>
      </c>
      <c r="M22" s="72">
        <f t="shared" si="3"/>
        <v>53.333333333333329</v>
      </c>
      <c r="N22" s="85">
        <v>10672</v>
      </c>
      <c r="O22" s="75">
        <f t="shared" si="4"/>
        <v>19</v>
      </c>
      <c r="P22" s="76">
        <f t="shared" si="5"/>
        <v>413.33333333333331</v>
      </c>
      <c r="Q22" s="77">
        <f t="shared" si="6"/>
        <v>14</v>
      </c>
      <c r="R22" s="20" t="str">
        <f t="shared" si="7"/>
        <v/>
      </c>
      <c r="S22" s="86">
        <v>17</v>
      </c>
    </row>
    <row r="23" spans="1:19" x14ac:dyDescent="0.25">
      <c r="A23" s="82">
        <v>37</v>
      </c>
      <c r="B23" s="80" t="s">
        <v>284</v>
      </c>
      <c r="C23" s="80" t="s">
        <v>285</v>
      </c>
      <c r="D23" s="80" t="s">
        <v>251</v>
      </c>
      <c r="E23" s="80" t="s">
        <v>123</v>
      </c>
      <c r="F23" s="71">
        <v>5</v>
      </c>
      <c r="G23" s="72">
        <f t="shared" si="0"/>
        <v>100</v>
      </c>
      <c r="H23" s="87">
        <v>4</v>
      </c>
      <c r="I23" s="72">
        <f t="shared" si="1"/>
        <v>96</v>
      </c>
      <c r="J23" s="87">
        <v>4</v>
      </c>
      <c r="K23" s="72">
        <f t="shared" si="2"/>
        <v>112</v>
      </c>
      <c r="L23" s="87">
        <v>3</v>
      </c>
      <c r="M23" s="72">
        <f t="shared" si="3"/>
        <v>80</v>
      </c>
      <c r="N23" s="85">
        <v>15931</v>
      </c>
      <c r="O23" s="75">
        <f t="shared" si="4"/>
        <v>23</v>
      </c>
      <c r="P23" s="76">
        <f t="shared" si="5"/>
        <v>388</v>
      </c>
      <c r="Q23" s="77">
        <f t="shared" si="6"/>
        <v>18</v>
      </c>
      <c r="R23" s="20" t="str">
        <f t="shared" si="7"/>
        <v/>
      </c>
      <c r="S23" s="86">
        <f>IF(R23="",Q23,RANK(R23,$R$6:$R$29,1))</f>
        <v>18</v>
      </c>
    </row>
    <row r="24" spans="1:19" x14ac:dyDescent="0.25">
      <c r="A24" s="69">
        <v>17</v>
      </c>
      <c r="B24" s="80" t="s">
        <v>266</v>
      </c>
      <c r="C24" s="80" t="s">
        <v>267</v>
      </c>
      <c r="D24" s="80" t="s">
        <v>251</v>
      </c>
      <c r="E24" s="80" t="s">
        <v>191</v>
      </c>
      <c r="F24" s="71">
        <v>5</v>
      </c>
      <c r="G24" s="72">
        <f t="shared" si="0"/>
        <v>100</v>
      </c>
      <c r="H24" s="87">
        <v>5</v>
      </c>
      <c r="I24" s="72">
        <f t="shared" si="1"/>
        <v>120</v>
      </c>
      <c r="J24" s="87">
        <v>4</v>
      </c>
      <c r="K24" s="72">
        <f t="shared" si="2"/>
        <v>112</v>
      </c>
      <c r="L24" s="87">
        <v>2</v>
      </c>
      <c r="M24" s="72">
        <f t="shared" si="3"/>
        <v>53.333333333333329</v>
      </c>
      <c r="N24" s="85">
        <v>5437</v>
      </c>
      <c r="O24" s="75">
        <f t="shared" si="4"/>
        <v>14</v>
      </c>
      <c r="P24" s="76">
        <f t="shared" si="5"/>
        <v>385.33333333333331</v>
      </c>
      <c r="Q24" s="77">
        <f t="shared" si="6"/>
        <v>19</v>
      </c>
      <c r="R24" s="20" t="str">
        <f t="shared" si="7"/>
        <v/>
      </c>
      <c r="S24" s="86">
        <f>IF(R24="",Q24,RANK(R24,$R$6:$R$29,1))</f>
        <v>19</v>
      </c>
    </row>
    <row r="25" spans="1:19" x14ac:dyDescent="0.25">
      <c r="A25" s="82">
        <v>25</v>
      </c>
      <c r="B25" s="80" t="s">
        <v>273</v>
      </c>
      <c r="C25" s="80" t="s">
        <v>272</v>
      </c>
      <c r="D25" s="80" t="s">
        <v>251</v>
      </c>
      <c r="E25" s="80" t="s">
        <v>51</v>
      </c>
      <c r="F25" s="71">
        <v>5</v>
      </c>
      <c r="G25" s="72">
        <f t="shared" si="0"/>
        <v>100</v>
      </c>
      <c r="H25" s="87">
        <v>5</v>
      </c>
      <c r="I25" s="72">
        <f t="shared" si="1"/>
        <v>120</v>
      </c>
      <c r="J25" s="87">
        <v>4</v>
      </c>
      <c r="K25" s="72">
        <f t="shared" si="2"/>
        <v>112</v>
      </c>
      <c r="L25" s="87">
        <v>2</v>
      </c>
      <c r="M25" s="72">
        <f t="shared" si="3"/>
        <v>53.333333333333329</v>
      </c>
      <c r="N25" s="85">
        <v>30106</v>
      </c>
      <c r="O25" s="75">
        <f t="shared" si="4"/>
        <v>24</v>
      </c>
      <c r="P25" s="76">
        <f t="shared" si="5"/>
        <v>385.33333333333331</v>
      </c>
      <c r="Q25" s="77">
        <f t="shared" si="6"/>
        <v>19</v>
      </c>
      <c r="R25" s="20" t="str">
        <f t="shared" si="7"/>
        <v/>
      </c>
      <c r="S25" s="86">
        <v>20</v>
      </c>
    </row>
    <row r="26" spans="1:19" x14ac:dyDescent="0.25">
      <c r="A26" s="69">
        <v>31</v>
      </c>
      <c r="B26" s="80" t="s">
        <v>81</v>
      </c>
      <c r="C26" s="80" t="s">
        <v>278</v>
      </c>
      <c r="D26" s="80" t="s">
        <v>251</v>
      </c>
      <c r="E26" s="80" t="s">
        <v>74</v>
      </c>
      <c r="F26" s="73">
        <v>5</v>
      </c>
      <c r="G26" s="72">
        <f t="shared" si="0"/>
        <v>100</v>
      </c>
      <c r="H26" s="87">
        <v>5</v>
      </c>
      <c r="I26" s="72">
        <f t="shared" si="1"/>
        <v>120</v>
      </c>
      <c r="J26" s="87">
        <v>3</v>
      </c>
      <c r="K26" s="72">
        <f t="shared" si="2"/>
        <v>84</v>
      </c>
      <c r="L26" s="87">
        <v>2</v>
      </c>
      <c r="M26" s="72">
        <f t="shared" si="3"/>
        <v>53.333333333333329</v>
      </c>
      <c r="N26" s="85">
        <v>10634</v>
      </c>
      <c r="O26" s="75">
        <f t="shared" si="4"/>
        <v>18</v>
      </c>
      <c r="P26" s="76">
        <f t="shared" si="5"/>
        <v>357.33333333333331</v>
      </c>
      <c r="Q26" s="77">
        <f t="shared" si="6"/>
        <v>21</v>
      </c>
      <c r="R26" s="20" t="str">
        <f t="shared" si="7"/>
        <v/>
      </c>
      <c r="S26" s="86">
        <f>IF(R26="",Q26,RANK(R26,$R$6:$R$29,1))</f>
        <v>21</v>
      </c>
    </row>
    <row r="27" spans="1:19" x14ac:dyDescent="0.25">
      <c r="A27" s="79">
        <v>32</v>
      </c>
      <c r="B27" s="80" t="s">
        <v>83</v>
      </c>
      <c r="C27" s="80" t="s">
        <v>279</v>
      </c>
      <c r="D27" s="80" t="s">
        <v>251</v>
      </c>
      <c r="E27" s="80" t="s">
        <v>74</v>
      </c>
      <c r="F27" s="71">
        <v>5</v>
      </c>
      <c r="G27" s="72">
        <f t="shared" si="0"/>
        <v>100</v>
      </c>
      <c r="H27" s="87">
        <v>5</v>
      </c>
      <c r="I27" s="72">
        <f t="shared" si="1"/>
        <v>120</v>
      </c>
      <c r="J27" s="87">
        <v>2</v>
      </c>
      <c r="K27" s="72">
        <f t="shared" si="2"/>
        <v>56</v>
      </c>
      <c r="L27" s="87">
        <v>2</v>
      </c>
      <c r="M27" s="72">
        <f t="shared" si="3"/>
        <v>53.333333333333329</v>
      </c>
      <c r="N27" s="85">
        <v>12480</v>
      </c>
      <c r="O27" s="75">
        <f t="shared" si="4"/>
        <v>20</v>
      </c>
      <c r="P27" s="76">
        <f t="shared" si="5"/>
        <v>329.33333333333331</v>
      </c>
      <c r="Q27" s="77">
        <f t="shared" si="6"/>
        <v>22</v>
      </c>
      <c r="R27" s="20" t="str">
        <f t="shared" si="7"/>
        <v/>
      </c>
      <c r="S27" s="86">
        <f>IF(R27="",Q27,RANK(R27,$R$6:$R$29,1))</f>
        <v>22</v>
      </c>
    </row>
    <row r="28" spans="1:19" x14ac:dyDescent="0.25">
      <c r="A28" s="81">
        <v>28</v>
      </c>
      <c r="B28" s="80" t="s">
        <v>276</v>
      </c>
      <c r="C28" s="80" t="s">
        <v>277</v>
      </c>
      <c r="D28" s="80" t="s">
        <v>251</v>
      </c>
      <c r="E28" s="80" t="s">
        <v>58</v>
      </c>
      <c r="F28" s="71">
        <v>5</v>
      </c>
      <c r="G28" s="72">
        <f t="shared" si="0"/>
        <v>100</v>
      </c>
      <c r="H28" s="87">
        <v>5</v>
      </c>
      <c r="I28" s="72">
        <f t="shared" si="1"/>
        <v>120</v>
      </c>
      <c r="J28" s="87">
        <v>2</v>
      </c>
      <c r="K28" s="72">
        <f t="shared" si="2"/>
        <v>56</v>
      </c>
      <c r="L28" s="87">
        <v>1</v>
      </c>
      <c r="M28" s="72">
        <f t="shared" si="3"/>
        <v>26.666666666666664</v>
      </c>
      <c r="N28" s="85">
        <v>4960</v>
      </c>
      <c r="O28" s="75">
        <f t="shared" si="4"/>
        <v>12</v>
      </c>
      <c r="P28" s="76">
        <f t="shared" si="5"/>
        <v>302.66666666666669</v>
      </c>
      <c r="Q28" s="77">
        <f t="shared" si="6"/>
        <v>23</v>
      </c>
      <c r="R28" s="20" t="str">
        <f t="shared" si="7"/>
        <v/>
      </c>
      <c r="S28" s="86">
        <f>IF(R28="",Q28,RANK(R28,$R$6:$R$29,1))</f>
        <v>23</v>
      </c>
    </row>
    <row r="29" spans="1:19" x14ac:dyDescent="0.25">
      <c r="A29" s="79">
        <v>42</v>
      </c>
      <c r="B29" s="80" t="s">
        <v>290</v>
      </c>
      <c r="C29" s="80" t="s">
        <v>291</v>
      </c>
      <c r="D29" s="80" t="s">
        <v>251</v>
      </c>
      <c r="E29" s="80" t="s">
        <v>74</v>
      </c>
      <c r="F29" s="71">
        <v>5</v>
      </c>
      <c r="G29" s="72">
        <f t="shared" si="0"/>
        <v>100</v>
      </c>
      <c r="H29" s="87">
        <v>2</v>
      </c>
      <c r="I29" s="72">
        <f t="shared" si="1"/>
        <v>48</v>
      </c>
      <c r="J29" s="87">
        <v>1</v>
      </c>
      <c r="K29" s="72">
        <f t="shared" si="2"/>
        <v>28</v>
      </c>
      <c r="L29" s="87">
        <v>2</v>
      </c>
      <c r="M29" s="72">
        <f t="shared" si="3"/>
        <v>53.333333333333329</v>
      </c>
      <c r="N29" s="85">
        <v>3412</v>
      </c>
      <c r="O29" s="75">
        <f t="shared" si="4"/>
        <v>8</v>
      </c>
      <c r="P29" s="76">
        <f t="shared" si="5"/>
        <v>229.33333333333331</v>
      </c>
      <c r="Q29" s="77">
        <f t="shared" si="6"/>
        <v>24</v>
      </c>
      <c r="R29" s="20" t="str">
        <f t="shared" si="7"/>
        <v/>
      </c>
      <c r="S29" s="86">
        <f>IF(R29="",Q29,RANK(R29,$R$6:$R$29,1))</f>
        <v>24</v>
      </c>
    </row>
  </sheetData>
  <sortState ref="A6:S47">
    <sortCondition ref="S6:S47"/>
    <sortCondition ref="O6:O47"/>
  </sortState>
  <mergeCells count="7">
    <mergeCell ref="A1:E1"/>
    <mergeCell ref="F1:N1"/>
    <mergeCell ref="A2:E2"/>
    <mergeCell ref="F4:G4"/>
    <mergeCell ref="H4:I4"/>
    <mergeCell ref="J4:K4"/>
    <mergeCell ref="L4:O4"/>
  </mergeCells>
  <pageMargins left="0.17" right="0.1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topLeftCell="A7" workbookViewId="0">
      <selection activeCell="F2" sqref="F2"/>
    </sheetView>
  </sheetViews>
  <sheetFormatPr baseColWidth="10" defaultRowHeight="15" x14ac:dyDescent="0.25"/>
  <cols>
    <col min="1" max="1" width="4" customWidth="1"/>
    <col min="2" max="2" width="15.85546875" customWidth="1"/>
    <col min="3" max="3" width="9.5703125" customWidth="1"/>
    <col min="4" max="4" width="3.7109375" bestFit="1" customWidth="1"/>
    <col min="5" max="5" width="35.5703125" customWidth="1"/>
    <col min="6" max="6" width="6.7109375" style="45" customWidth="1"/>
    <col min="7" max="7" width="5.28515625" customWidth="1"/>
    <col min="8" max="8" width="6.7109375" customWidth="1"/>
    <col min="9" max="9" width="5.140625" customWidth="1"/>
    <col min="10" max="10" width="6.7109375" customWidth="1"/>
    <col min="11" max="11" width="5.42578125" customWidth="1"/>
    <col min="12" max="12" width="6.7109375" customWidth="1"/>
    <col min="13" max="13" width="5.7109375" customWidth="1"/>
    <col min="14" max="14" width="7.85546875" customWidth="1"/>
    <col min="15" max="15" width="6.42578125" customWidth="1"/>
    <col min="16" max="16" width="6.140625" customWidth="1"/>
    <col min="17" max="17" width="6.140625" style="44" hidden="1" customWidth="1"/>
    <col min="18" max="18" width="6.140625" hidden="1" customWidth="1"/>
    <col min="19" max="19" width="4.7109375" style="6" customWidth="1"/>
  </cols>
  <sheetData>
    <row r="1" spans="1:21" ht="24" x14ac:dyDescent="0.45">
      <c r="A1" s="89" t="s">
        <v>125</v>
      </c>
      <c r="B1" s="89"/>
      <c r="C1" s="89"/>
      <c r="D1" s="89"/>
      <c r="E1" s="89"/>
      <c r="F1" s="90"/>
      <c r="G1" s="90"/>
      <c r="H1" s="90"/>
      <c r="I1" s="90"/>
      <c r="J1" s="90"/>
      <c r="K1" s="90"/>
      <c r="L1" s="90"/>
      <c r="M1" s="90"/>
      <c r="N1" s="90"/>
      <c r="S1" s="1"/>
      <c r="T1" s="2"/>
      <c r="U1" s="2"/>
    </row>
    <row r="2" spans="1:21" ht="24" x14ac:dyDescent="0.45">
      <c r="A2" s="89" t="s">
        <v>1</v>
      </c>
      <c r="B2" s="89"/>
      <c r="C2" s="89"/>
      <c r="D2" s="89"/>
      <c r="E2" s="89"/>
      <c r="F2" s="3"/>
      <c r="G2" s="3"/>
      <c r="H2" s="4"/>
      <c r="I2" s="4"/>
      <c r="J2" s="4"/>
      <c r="K2" s="4"/>
      <c r="L2" s="4"/>
      <c r="M2" s="4"/>
      <c r="N2" s="5"/>
      <c r="O2" s="5"/>
      <c r="U2" s="2"/>
    </row>
    <row r="3" spans="1:21" ht="16.5" x14ac:dyDescent="0.3">
      <c r="A3" s="7"/>
      <c r="B3" s="2"/>
      <c r="C3" s="2"/>
      <c r="D3" s="2"/>
      <c r="E3" s="2"/>
      <c r="F3" s="91" t="s">
        <v>2</v>
      </c>
      <c r="G3" s="91"/>
      <c r="H3" s="92" t="s">
        <v>3</v>
      </c>
      <c r="I3" s="93"/>
      <c r="J3" s="92" t="s">
        <v>4</v>
      </c>
      <c r="K3" s="93"/>
      <c r="L3" s="92" t="s">
        <v>5</v>
      </c>
      <c r="M3" s="93"/>
      <c r="N3" s="93"/>
      <c r="O3" s="94"/>
      <c r="P3" s="7"/>
      <c r="Q3" s="49"/>
      <c r="R3" s="2"/>
      <c r="S3" s="1"/>
    </row>
    <row r="4" spans="1:21" ht="37.5" customHeight="1" x14ac:dyDescent="0.3">
      <c r="A4" s="8" t="s">
        <v>6</v>
      </c>
      <c r="B4" s="9" t="s">
        <v>7</v>
      </c>
      <c r="C4" s="9" t="s">
        <v>8</v>
      </c>
      <c r="D4" s="10" t="s">
        <v>9</v>
      </c>
      <c r="E4" s="9" t="s">
        <v>10</v>
      </c>
      <c r="F4" s="11" t="s">
        <v>11</v>
      </c>
      <c r="G4" s="12" t="s">
        <v>12</v>
      </c>
      <c r="H4" s="11" t="s">
        <v>11</v>
      </c>
      <c r="I4" s="12" t="s">
        <v>12</v>
      </c>
      <c r="J4" s="11" t="s">
        <v>11</v>
      </c>
      <c r="K4" s="12" t="s">
        <v>12</v>
      </c>
      <c r="L4" s="11" t="s">
        <v>11</v>
      </c>
      <c r="M4" s="12" t="s">
        <v>12</v>
      </c>
      <c r="N4" s="12" t="s">
        <v>13</v>
      </c>
      <c r="O4" s="12" t="s">
        <v>14</v>
      </c>
      <c r="P4" s="13" t="s">
        <v>15</v>
      </c>
      <c r="Q4" s="40"/>
      <c r="R4" s="14"/>
      <c r="S4" s="50" t="s">
        <v>16</v>
      </c>
    </row>
    <row r="5" spans="1:21" x14ac:dyDescent="0.25">
      <c r="A5" s="51">
        <v>73</v>
      </c>
      <c r="B5" s="17" t="s">
        <v>131</v>
      </c>
      <c r="C5" s="17" t="s">
        <v>132</v>
      </c>
      <c r="D5" s="17" t="s">
        <v>128</v>
      </c>
      <c r="E5" s="17" t="s">
        <v>20</v>
      </c>
      <c r="F5" s="18">
        <v>10</v>
      </c>
      <c r="G5" s="19">
        <f t="shared" ref="G5:G24" si="0">IF(F5=0,"",F5/10*100)</f>
        <v>100</v>
      </c>
      <c r="H5" s="28">
        <v>10</v>
      </c>
      <c r="I5" s="19">
        <f t="shared" ref="I5:I24" si="1">IF(H5=0,"",H5/10*120)</f>
        <v>120</v>
      </c>
      <c r="J5" s="28">
        <v>10</v>
      </c>
      <c r="K5" s="19">
        <f t="shared" ref="K5:K24" si="2">IF(J5=0,"",J5/10*140)</f>
        <v>140</v>
      </c>
      <c r="L5" s="28">
        <v>10</v>
      </c>
      <c r="M5" s="19">
        <f t="shared" ref="M5:M24" si="3">IF(L5=0,"",L5/10*160)</f>
        <v>160</v>
      </c>
      <c r="N5" s="21">
        <v>1680</v>
      </c>
      <c r="O5" s="22">
        <f t="shared" ref="O5:O24" si="4">IF(N5="","",RANK(N5,$N$5:$N$24,1))</f>
        <v>1</v>
      </c>
      <c r="P5" s="23">
        <f t="shared" ref="P5:P24" si="5">SUM(G5,I5,K5,M5)</f>
        <v>520</v>
      </c>
      <c r="Q5" s="24">
        <f t="shared" ref="Q5:Q24" si="6">IF(P5=0,"",RANK(P5,$P$5:$P$24,0))</f>
        <v>1</v>
      </c>
      <c r="R5" s="25">
        <f t="shared" ref="R5:R24" si="7">IF(Q5=1,O5,"")</f>
        <v>1</v>
      </c>
      <c r="S5" s="26">
        <f t="shared" ref="S5:S15" si="8">IF(R5="",Q5,RANK(R5,$R$5:$R$24,1))</f>
        <v>1</v>
      </c>
    </row>
    <row r="6" spans="1:21" ht="15.75" customHeight="1" x14ac:dyDescent="0.25">
      <c r="A6" s="52">
        <v>72</v>
      </c>
      <c r="B6" s="25" t="s">
        <v>129</v>
      </c>
      <c r="C6" s="25" t="s">
        <v>130</v>
      </c>
      <c r="D6" s="25" t="s">
        <v>128</v>
      </c>
      <c r="E6" s="25" t="s">
        <v>20</v>
      </c>
      <c r="F6" s="18">
        <v>10</v>
      </c>
      <c r="G6" s="19">
        <f t="shared" si="0"/>
        <v>100</v>
      </c>
      <c r="H6" s="28">
        <v>10</v>
      </c>
      <c r="I6" s="19">
        <f t="shared" si="1"/>
        <v>120</v>
      </c>
      <c r="J6" s="28">
        <v>10</v>
      </c>
      <c r="K6" s="19">
        <f t="shared" si="2"/>
        <v>140</v>
      </c>
      <c r="L6" s="28">
        <v>10</v>
      </c>
      <c r="M6" s="19">
        <f t="shared" si="3"/>
        <v>160</v>
      </c>
      <c r="N6" s="21">
        <v>1793</v>
      </c>
      <c r="O6" s="22">
        <f t="shared" si="4"/>
        <v>2</v>
      </c>
      <c r="P6" s="23">
        <f t="shared" si="5"/>
        <v>520</v>
      </c>
      <c r="Q6" s="24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25">
      <c r="A7" s="54">
        <v>104</v>
      </c>
      <c r="B7" s="25" t="s">
        <v>163</v>
      </c>
      <c r="C7" s="25" t="s">
        <v>164</v>
      </c>
      <c r="D7" s="25" t="s">
        <v>128</v>
      </c>
      <c r="E7" s="25" t="s">
        <v>165</v>
      </c>
      <c r="F7" s="18">
        <v>10</v>
      </c>
      <c r="G7" s="19">
        <f t="shared" si="0"/>
        <v>100</v>
      </c>
      <c r="H7" s="28">
        <v>10</v>
      </c>
      <c r="I7" s="19">
        <f t="shared" si="1"/>
        <v>120</v>
      </c>
      <c r="J7" s="28">
        <v>10</v>
      </c>
      <c r="K7" s="19">
        <f t="shared" si="2"/>
        <v>140</v>
      </c>
      <c r="L7" s="28">
        <v>10</v>
      </c>
      <c r="M7" s="19">
        <f t="shared" si="3"/>
        <v>160</v>
      </c>
      <c r="N7" s="21">
        <v>2086</v>
      </c>
      <c r="O7" s="22">
        <f t="shared" si="4"/>
        <v>3</v>
      </c>
      <c r="P7" s="23">
        <f t="shared" si="5"/>
        <v>520</v>
      </c>
      <c r="Q7" s="24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25">
      <c r="A8" s="55">
        <v>71</v>
      </c>
      <c r="B8" s="25" t="s">
        <v>126</v>
      </c>
      <c r="C8" s="25" t="s">
        <v>127</v>
      </c>
      <c r="D8" s="25" t="s">
        <v>128</v>
      </c>
      <c r="E8" s="25" t="s">
        <v>20</v>
      </c>
      <c r="F8" s="18">
        <v>10</v>
      </c>
      <c r="G8" s="19">
        <f t="shared" si="0"/>
        <v>100</v>
      </c>
      <c r="H8" s="20">
        <v>10</v>
      </c>
      <c r="I8" s="19">
        <f t="shared" si="1"/>
        <v>120</v>
      </c>
      <c r="J8" s="20">
        <v>10</v>
      </c>
      <c r="K8" s="19">
        <f t="shared" si="2"/>
        <v>140</v>
      </c>
      <c r="L8" s="20">
        <v>10</v>
      </c>
      <c r="M8" s="19">
        <f t="shared" si="3"/>
        <v>160</v>
      </c>
      <c r="N8" s="21">
        <v>2096</v>
      </c>
      <c r="O8" s="22">
        <f t="shared" si="4"/>
        <v>4</v>
      </c>
      <c r="P8" s="23">
        <f t="shared" si="5"/>
        <v>520</v>
      </c>
      <c r="Q8" s="24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25">
      <c r="A9" s="54">
        <v>84</v>
      </c>
      <c r="B9" s="25" t="s">
        <v>142</v>
      </c>
      <c r="C9" s="25" t="s">
        <v>143</v>
      </c>
      <c r="D9" s="25" t="s">
        <v>128</v>
      </c>
      <c r="E9" s="25" t="s">
        <v>58</v>
      </c>
      <c r="F9" s="18">
        <v>10</v>
      </c>
      <c r="G9" s="19">
        <f t="shared" si="0"/>
        <v>100</v>
      </c>
      <c r="H9" s="28">
        <v>10</v>
      </c>
      <c r="I9" s="19">
        <f t="shared" si="1"/>
        <v>120</v>
      </c>
      <c r="J9" s="28">
        <v>10</v>
      </c>
      <c r="K9" s="19">
        <f t="shared" si="2"/>
        <v>140</v>
      </c>
      <c r="L9" s="28">
        <v>10</v>
      </c>
      <c r="M9" s="19">
        <f t="shared" si="3"/>
        <v>160</v>
      </c>
      <c r="N9" s="21">
        <v>2208</v>
      </c>
      <c r="O9" s="22">
        <f t="shared" si="4"/>
        <v>5</v>
      </c>
      <c r="P9" s="23">
        <f t="shared" si="5"/>
        <v>520</v>
      </c>
      <c r="Q9" s="24">
        <f t="shared" si="6"/>
        <v>1</v>
      </c>
      <c r="R9" s="25">
        <f t="shared" si="7"/>
        <v>5</v>
      </c>
      <c r="S9" s="26">
        <f t="shared" si="8"/>
        <v>5</v>
      </c>
    </row>
    <row r="10" spans="1:21" x14ac:dyDescent="0.25">
      <c r="A10" s="52">
        <v>98</v>
      </c>
      <c r="B10" s="25" t="s">
        <v>152</v>
      </c>
      <c r="C10" s="25" t="s">
        <v>153</v>
      </c>
      <c r="D10" s="25" t="s">
        <v>128</v>
      </c>
      <c r="E10" s="25" t="s">
        <v>105</v>
      </c>
      <c r="F10" s="18">
        <v>10</v>
      </c>
      <c r="G10" s="19">
        <f t="shared" si="0"/>
        <v>100</v>
      </c>
      <c r="H10" s="28">
        <v>10</v>
      </c>
      <c r="I10" s="19">
        <f t="shared" si="1"/>
        <v>120</v>
      </c>
      <c r="J10" s="28">
        <v>10</v>
      </c>
      <c r="K10" s="19">
        <f t="shared" si="2"/>
        <v>140</v>
      </c>
      <c r="L10" s="28">
        <v>10</v>
      </c>
      <c r="M10" s="19">
        <f t="shared" si="3"/>
        <v>160</v>
      </c>
      <c r="N10" s="21">
        <v>2458</v>
      </c>
      <c r="O10" s="22">
        <f t="shared" si="4"/>
        <v>6</v>
      </c>
      <c r="P10" s="23">
        <f t="shared" si="5"/>
        <v>520</v>
      </c>
      <c r="Q10" s="24">
        <f t="shared" si="6"/>
        <v>1</v>
      </c>
      <c r="R10" s="25">
        <f t="shared" si="7"/>
        <v>6</v>
      </c>
      <c r="S10" s="26">
        <f t="shared" si="8"/>
        <v>6</v>
      </c>
    </row>
    <row r="11" spans="1:21" x14ac:dyDescent="0.25">
      <c r="A11" s="51">
        <v>103</v>
      </c>
      <c r="B11" s="25" t="s">
        <v>160</v>
      </c>
      <c r="C11" s="25" t="s">
        <v>161</v>
      </c>
      <c r="D11" s="25" t="s">
        <v>128</v>
      </c>
      <c r="E11" s="25" t="s">
        <v>162</v>
      </c>
      <c r="F11" s="18">
        <v>10</v>
      </c>
      <c r="G11" s="19">
        <f t="shared" si="0"/>
        <v>100</v>
      </c>
      <c r="H11" s="28">
        <v>10</v>
      </c>
      <c r="I11" s="19">
        <f t="shared" si="1"/>
        <v>120</v>
      </c>
      <c r="J11" s="28">
        <v>10</v>
      </c>
      <c r="K11" s="19">
        <f t="shared" si="2"/>
        <v>140</v>
      </c>
      <c r="L11" s="28">
        <v>10</v>
      </c>
      <c r="M11" s="19">
        <f t="shared" si="3"/>
        <v>160</v>
      </c>
      <c r="N11" s="21">
        <v>2665</v>
      </c>
      <c r="O11" s="22">
        <f t="shared" si="4"/>
        <v>7</v>
      </c>
      <c r="P11" s="23">
        <f t="shared" si="5"/>
        <v>520</v>
      </c>
      <c r="Q11" s="24">
        <f t="shared" si="6"/>
        <v>1</v>
      </c>
      <c r="R11" s="25">
        <f t="shared" si="7"/>
        <v>7</v>
      </c>
      <c r="S11" s="26">
        <f t="shared" si="8"/>
        <v>7</v>
      </c>
    </row>
    <row r="12" spans="1:21" x14ac:dyDescent="0.25">
      <c r="A12" s="52">
        <v>100</v>
      </c>
      <c r="B12" s="25" t="s">
        <v>156</v>
      </c>
      <c r="C12" s="25" t="s">
        <v>157</v>
      </c>
      <c r="D12" s="25" t="s">
        <v>128</v>
      </c>
      <c r="E12" s="25" t="s">
        <v>105</v>
      </c>
      <c r="F12" s="18">
        <v>10</v>
      </c>
      <c r="G12" s="19">
        <f t="shared" si="0"/>
        <v>100</v>
      </c>
      <c r="H12" s="28">
        <v>10</v>
      </c>
      <c r="I12" s="19">
        <f t="shared" si="1"/>
        <v>120</v>
      </c>
      <c r="J12" s="28">
        <v>10</v>
      </c>
      <c r="K12" s="19">
        <f t="shared" si="2"/>
        <v>140</v>
      </c>
      <c r="L12" s="28">
        <v>10</v>
      </c>
      <c r="M12" s="19">
        <f t="shared" si="3"/>
        <v>160</v>
      </c>
      <c r="N12" s="21">
        <v>2733</v>
      </c>
      <c r="O12" s="22">
        <f t="shared" si="4"/>
        <v>8</v>
      </c>
      <c r="P12" s="23">
        <f t="shared" si="5"/>
        <v>520</v>
      </c>
      <c r="Q12" s="24">
        <f t="shared" si="6"/>
        <v>1</v>
      </c>
      <c r="R12" s="25">
        <f t="shared" si="7"/>
        <v>8</v>
      </c>
      <c r="S12" s="26">
        <f t="shared" si="8"/>
        <v>8</v>
      </c>
    </row>
    <row r="13" spans="1:21" x14ac:dyDescent="0.25">
      <c r="A13" s="51">
        <v>79</v>
      </c>
      <c r="B13" s="25" t="s">
        <v>138</v>
      </c>
      <c r="C13" s="25" t="s">
        <v>139</v>
      </c>
      <c r="D13" s="25" t="s">
        <v>128</v>
      </c>
      <c r="E13" s="25" t="s">
        <v>40</v>
      </c>
      <c r="F13" s="18">
        <v>10</v>
      </c>
      <c r="G13" s="19">
        <f t="shared" si="0"/>
        <v>100</v>
      </c>
      <c r="H13" s="28">
        <v>10</v>
      </c>
      <c r="I13" s="19">
        <f t="shared" si="1"/>
        <v>120</v>
      </c>
      <c r="J13" s="28">
        <v>10</v>
      </c>
      <c r="K13" s="19">
        <f t="shared" si="2"/>
        <v>140</v>
      </c>
      <c r="L13" s="28">
        <v>10</v>
      </c>
      <c r="M13" s="19">
        <f t="shared" si="3"/>
        <v>160</v>
      </c>
      <c r="N13" s="21">
        <v>4400</v>
      </c>
      <c r="O13" s="22">
        <f t="shared" si="4"/>
        <v>19</v>
      </c>
      <c r="P13" s="23">
        <f t="shared" si="5"/>
        <v>520</v>
      </c>
      <c r="Q13" s="24">
        <f t="shared" si="6"/>
        <v>1</v>
      </c>
      <c r="R13" s="25">
        <f t="shared" si="7"/>
        <v>19</v>
      </c>
      <c r="S13" s="26">
        <f t="shared" si="8"/>
        <v>9</v>
      </c>
    </row>
    <row r="14" spans="1:21" x14ac:dyDescent="0.25">
      <c r="A14" s="55">
        <v>101</v>
      </c>
      <c r="B14" s="25" t="s">
        <v>158</v>
      </c>
      <c r="C14" s="25" t="s">
        <v>159</v>
      </c>
      <c r="D14" s="25" t="s">
        <v>128</v>
      </c>
      <c r="E14" s="25" t="s">
        <v>105</v>
      </c>
      <c r="F14" s="18">
        <v>10</v>
      </c>
      <c r="G14" s="19">
        <f t="shared" si="0"/>
        <v>100</v>
      </c>
      <c r="H14" s="28">
        <v>10</v>
      </c>
      <c r="I14" s="19">
        <f t="shared" si="1"/>
        <v>120</v>
      </c>
      <c r="J14" s="28">
        <v>8</v>
      </c>
      <c r="K14" s="19">
        <f t="shared" si="2"/>
        <v>112</v>
      </c>
      <c r="L14" s="28">
        <v>10</v>
      </c>
      <c r="M14" s="19">
        <f t="shared" si="3"/>
        <v>160</v>
      </c>
      <c r="N14" s="21">
        <v>3556</v>
      </c>
      <c r="O14" s="22">
        <f t="shared" si="4"/>
        <v>14</v>
      </c>
      <c r="P14" s="23">
        <f t="shared" si="5"/>
        <v>492</v>
      </c>
      <c r="Q14" s="24">
        <f t="shared" si="6"/>
        <v>10</v>
      </c>
      <c r="R14" s="25" t="str">
        <f t="shared" si="7"/>
        <v/>
      </c>
      <c r="S14" s="26">
        <f t="shared" si="8"/>
        <v>10</v>
      </c>
    </row>
    <row r="15" spans="1:21" x14ac:dyDescent="0.25">
      <c r="A15" s="51">
        <v>93</v>
      </c>
      <c r="B15" s="25" t="s">
        <v>147</v>
      </c>
      <c r="C15" s="25" t="s">
        <v>148</v>
      </c>
      <c r="D15" s="25" t="s">
        <v>128</v>
      </c>
      <c r="E15" s="25" t="s">
        <v>89</v>
      </c>
      <c r="F15" s="18">
        <v>10</v>
      </c>
      <c r="G15" s="19">
        <f t="shared" si="0"/>
        <v>100</v>
      </c>
      <c r="H15" s="28">
        <v>10</v>
      </c>
      <c r="I15" s="19">
        <f t="shared" si="1"/>
        <v>120</v>
      </c>
      <c r="J15" s="28">
        <v>7</v>
      </c>
      <c r="K15" s="19">
        <f t="shared" si="2"/>
        <v>98</v>
      </c>
      <c r="L15" s="28">
        <v>10</v>
      </c>
      <c r="M15" s="19">
        <f t="shared" si="3"/>
        <v>160</v>
      </c>
      <c r="N15" s="21">
        <v>2803</v>
      </c>
      <c r="O15" s="22">
        <f t="shared" si="4"/>
        <v>10</v>
      </c>
      <c r="P15" s="23">
        <f t="shared" si="5"/>
        <v>478</v>
      </c>
      <c r="Q15" s="24">
        <f t="shared" si="6"/>
        <v>11</v>
      </c>
      <c r="R15" s="25" t="str">
        <f t="shared" si="7"/>
        <v/>
      </c>
      <c r="S15" s="26">
        <f t="shared" si="8"/>
        <v>11</v>
      </c>
    </row>
    <row r="16" spans="1:21" x14ac:dyDescent="0.25">
      <c r="A16" s="52">
        <v>96</v>
      </c>
      <c r="B16" s="25" t="s">
        <v>151</v>
      </c>
      <c r="C16" s="25" t="s">
        <v>134</v>
      </c>
      <c r="D16" s="25" t="s">
        <v>128</v>
      </c>
      <c r="E16" s="25" t="s">
        <v>89</v>
      </c>
      <c r="F16" s="18">
        <v>10</v>
      </c>
      <c r="G16" s="19">
        <f t="shared" si="0"/>
        <v>100</v>
      </c>
      <c r="H16" s="28">
        <v>10</v>
      </c>
      <c r="I16" s="19">
        <f t="shared" si="1"/>
        <v>120</v>
      </c>
      <c r="J16" s="28">
        <v>7</v>
      </c>
      <c r="K16" s="19">
        <f t="shared" si="2"/>
        <v>98</v>
      </c>
      <c r="L16" s="28">
        <v>10</v>
      </c>
      <c r="M16" s="19">
        <f t="shared" si="3"/>
        <v>160</v>
      </c>
      <c r="N16" s="21">
        <v>4098</v>
      </c>
      <c r="O16" s="22">
        <f t="shared" si="4"/>
        <v>17</v>
      </c>
      <c r="P16" s="23">
        <f t="shared" si="5"/>
        <v>478</v>
      </c>
      <c r="Q16" s="24">
        <f t="shared" si="6"/>
        <v>11</v>
      </c>
      <c r="R16" s="25" t="str">
        <f t="shared" si="7"/>
        <v/>
      </c>
      <c r="S16" s="26">
        <v>12</v>
      </c>
    </row>
    <row r="17" spans="1:19" x14ac:dyDescent="0.25">
      <c r="A17" s="51">
        <v>75</v>
      </c>
      <c r="B17" s="25" t="s">
        <v>135</v>
      </c>
      <c r="C17" s="25" t="s">
        <v>136</v>
      </c>
      <c r="D17" s="25" t="s">
        <v>128</v>
      </c>
      <c r="E17" s="25" t="s">
        <v>20</v>
      </c>
      <c r="F17" s="18">
        <v>10</v>
      </c>
      <c r="G17" s="19">
        <f t="shared" si="0"/>
        <v>100</v>
      </c>
      <c r="H17" s="28">
        <v>10</v>
      </c>
      <c r="I17" s="19">
        <f t="shared" si="1"/>
        <v>120</v>
      </c>
      <c r="J17" s="28">
        <v>6</v>
      </c>
      <c r="K17" s="19">
        <f t="shared" si="2"/>
        <v>84</v>
      </c>
      <c r="L17" s="28">
        <v>10</v>
      </c>
      <c r="M17" s="19">
        <f t="shared" si="3"/>
        <v>160</v>
      </c>
      <c r="N17" s="21">
        <v>3806</v>
      </c>
      <c r="O17" s="22">
        <f t="shared" si="4"/>
        <v>16</v>
      </c>
      <c r="P17" s="23">
        <f t="shared" si="5"/>
        <v>464</v>
      </c>
      <c r="Q17" s="24">
        <f t="shared" si="6"/>
        <v>13</v>
      </c>
      <c r="R17" s="25" t="str">
        <f t="shared" si="7"/>
        <v/>
      </c>
      <c r="S17" s="26">
        <f>IF(R17="",Q17,RANK(R17,$R$5:$R$24,1))</f>
        <v>13</v>
      </c>
    </row>
    <row r="18" spans="1:19" x14ac:dyDescent="0.25">
      <c r="A18" s="52">
        <v>82</v>
      </c>
      <c r="B18" s="25" t="s">
        <v>140</v>
      </c>
      <c r="C18" s="25" t="s">
        <v>141</v>
      </c>
      <c r="D18" s="25" t="s">
        <v>128</v>
      </c>
      <c r="E18" s="25" t="s">
        <v>58</v>
      </c>
      <c r="F18" s="18">
        <v>10</v>
      </c>
      <c r="G18" s="19">
        <f t="shared" si="0"/>
        <v>100</v>
      </c>
      <c r="H18" s="28">
        <v>10</v>
      </c>
      <c r="I18" s="19">
        <f t="shared" si="1"/>
        <v>120</v>
      </c>
      <c r="J18" s="28">
        <v>5</v>
      </c>
      <c r="K18" s="19">
        <f t="shared" si="2"/>
        <v>70</v>
      </c>
      <c r="L18" s="28">
        <v>10</v>
      </c>
      <c r="M18" s="19">
        <f t="shared" si="3"/>
        <v>160</v>
      </c>
      <c r="N18" s="21">
        <v>3372</v>
      </c>
      <c r="O18" s="22">
        <f t="shared" si="4"/>
        <v>11</v>
      </c>
      <c r="P18" s="23">
        <f t="shared" si="5"/>
        <v>450</v>
      </c>
      <c r="Q18" s="24">
        <f t="shared" si="6"/>
        <v>14</v>
      </c>
      <c r="R18" s="25" t="str">
        <f t="shared" si="7"/>
        <v/>
      </c>
      <c r="S18" s="26">
        <f>IF(R18="",Q18,RANK(R18,$R$5:$R$24,1))</f>
        <v>14</v>
      </c>
    </row>
    <row r="19" spans="1:19" ht="14.25" customHeight="1" x14ac:dyDescent="0.25">
      <c r="A19" s="54">
        <v>92</v>
      </c>
      <c r="B19" s="25" t="s">
        <v>145</v>
      </c>
      <c r="C19" s="25" t="s">
        <v>146</v>
      </c>
      <c r="D19" s="25" t="s">
        <v>128</v>
      </c>
      <c r="E19" s="25" t="s">
        <v>89</v>
      </c>
      <c r="F19" s="18">
        <v>10</v>
      </c>
      <c r="G19" s="19">
        <f t="shared" si="0"/>
        <v>100</v>
      </c>
      <c r="H19" s="28">
        <v>10</v>
      </c>
      <c r="I19" s="19">
        <f t="shared" si="1"/>
        <v>120</v>
      </c>
      <c r="J19" s="28">
        <v>3</v>
      </c>
      <c r="K19" s="19">
        <f t="shared" si="2"/>
        <v>42</v>
      </c>
      <c r="L19" s="28">
        <v>10</v>
      </c>
      <c r="M19" s="19">
        <f t="shared" si="3"/>
        <v>160</v>
      </c>
      <c r="N19" s="21">
        <v>3496</v>
      </c>
      <c r="O19" s="22">
        <f t="shared" si="4"/>
        <v>13</v>
      </c>
      <c r="P19" s="23">
        <f t="shared" si="5"/>
        <v>422</v>
      </c>
      <c r="Q19" s="24">
        <f t="shared" si="6"/>
        <v>15</v>
      </c>
      <c r="R19" s="25" t="str">
        <f t="shared" si="7"/>
        <v/>
      </c>
      <c r="S19" s="26">
        <f>IF(R19="",Q19,RANK(R19,$R$5:$R$24,1))</f>
        <v>15</v>
      </c>
    </row>
    <row r="20" spans="1:19" x14ac:dyDescent="0.25">
      <c r="A20" s="52">
        <v>94</v>
      </c>
      <c r="B20" s="25" t="s">
        <v>149</v>
      </c>
      <c r="C20" s="25" t="s">
        <v>150</v>
      </c>
      <c r="D20" s="25" t="s">
        <v>128</v>
      </c>
      <c r="E20" s="25" t="s">
        <v>89</v>
      </c>
      <c r="F20" s="18">
        <v>10</v>
      </c>
      <c r="G20" s="19">
        <f t="shared" si="0"/>
        <v>100</v>
      </c>
      <c r="H20" s="28">
        <v>10</v>
      </c>
      <c r="I20" s="19">
        <f t="shared" si="1"/>
        <v>120</v>
      </c>
      <c r="J20" s="28">
        <v>2</v>
      </c>
      <c r="K20" s="19">
        <f t="shared" si="2"/>
        <v>28</v>
      </c>
      <c r="L20" s="28">
        <v>10</v>
      </c>
      <c r="M20" s="19">
        <f t="shared" si="3"/>
        <v>160</v>
      </c>
      <c r="N20" s="21">
        <v>3458</v>
      </c>
      <c r="O20" s="22">
        <f t="shared" si="4"/>
        <v>12</v>
      </c>
      <c r="P20" s="23">
        <f t="shared" si="5"/>
        <v>408</v>
      </c>
      <c r="Q20" s="24">
        <f t="shared" si="6"/>
        <v>16</v>
      </c>
      <c r="R20" s="25" t="str">
        <f t="shared" si="7"/>
        <v/>
      </c>
      <c r="S20" s="26">
        <f>IF(R20="",Q20,RANK(R20,$R$5:$R$24,1))</f>
        <v>16</v>
      </c>
    </row>
    <row r="21" spans="1:19" x14ac:dyDescent="0.25">
      <c r="A21" s="51">
        <v>91</v>
      </c>
      <c r="B21" s="53" t="s">
        <v>91</v>
      </c>
      <c r="C21" s="53" t="s">
        <v>144</v>
      </c>
      <c r="D21" s="25" t="s">
        <v>128</v>
      </c>
      <c r="E21" s="53" t="s">
        <v>89</v>
      </c>
      <c r="F21" s="18">
        <v>10</v>
      </c>
      <c r="G21" s="19">
        <f t="shared" si="0"/>
        <v>100</v>
      </c>
      <c r="H21" s="28">
        <v>10</v>
      </c>
      <c r="I21" s="19">
        <f t="shared" si="1"/>
        <v>120</v>
      </c>
      <c r="J21" s="28">
        <v>2</v>
      </c>
      <c r="K21" s="19">
        <f t="shared" si="2"/>
        <v>28</v>
      </c>
      <c r="L21" s="28">
        <v>10</v>
      </c>
      <c r="M21" s="19">
        <f t="shared" si="3"/>
        <v>160</v>
      </c>
      <c r="N21" s="21">
        <v>3609</v>
      </c>
      <c r="O21" s="22">
        <f t="shared" si="4"/>
        <v>15</v>
      </c>
      <c r="P21" s="23">
        <f t="shared" si="5"/>
        <v>408</v>
      </c>
      <c r="Q21" s="24">
        <f t="shared" si="6"/>
        <v>16</v>
      </c>
      <c r="R21" s="25" t="str">
        <f t="shared" si="7"/>
        <v/>
      </c>
      <c r="S21" s="26">
        <v>17</v>
      </c>
    </row>
    <row r="22" spans="1:19" x14ac:dyDescent="0.25">
      <c r="A22" s="55">
        <v>99</v>
      </c>
      <c r="B22" s="25" t="s">
        <v>154</v>
      </c>
      <c r="C22" s="25" t="s">
        <v>155</v>
      </c>
      <c r="D22" s="25" t="s">
        <v>128</v>
      </c>
      <c r="E22" s="25" t="s">
        <v>105</v>
      </c>
      <c r="F22" s="18">
        <v>10</v>
      </c>
      <c r="G22" s="19">
        <f t="shared" si="0"/>
        <v>100</v>
      </c>
      <c r="H22" s="28">
        <v>10</v>
      </c>
      <c r="I22" s="19">
        <f t="shared" si="1"/>
        <v>120</v>
      </c>
      <c r="J22" s="28">
        <v>2</v>
      </c>
      <c r="K22" s="19">
        <f t="shared" si="2"/>
        <v>28</v>
      </c>
      <c r="L22" s="28">
        <v>10</v>
      </c>
      <c r="M22" s="19">
        <f t="shared" si="3"/>
        <v>160</v>
      </c>
      <c r="N22" s="21">
        <v>4374</v>
      </c>
      <c r="O22" s="22">
        <f t="shared" si="4"/>
        <v>18</v>
      </c>
      <c r="P22" s="23">
        <f t="shared" si="5"/>
        <v>408</v>
      </c>
      <c r="Q22" s="24">
        <f t="shared" si="6"/>
        <v>16</v>
      </c>
      <c r="R22" s="25" t="str">
        <f t="shared" si="7"/>
        <v/>
      </c>
      <c r="S22" s="26">
        <v>18</v>
      </c>
    </row>
    <row r="23" spans="1:19" x14ac:dyDescent="0.25">
      <c r="A23" s="54">
        <v>74</v>
      </c>
      <c r="B23" s="25" t="s">
        <v>133</v>
      </c>
      <c r="C23" s="25" t="s">
        <v>134</v>
      </c>
      <c r="D23" s="25" t="s">
        <v>128</v>
      </c>
      <c r="E23" s="25" t="s">
        <v>20</v>
      </c>
      <c r="F23" s="18">
        <v>10</v>
      </c>
      <c r="G23" s="19">
        <f t="shared" si="0"/>
        <v>100</v>
      </c>
      <c r="H23" s="28">
        <v>10</v>
      </c>
      <c r="I23" s="19">
        <f t="shared" si="1"/>
        <v>120</v>
      </c>
      <c r="J23" s="28">
        <v>2</v>
      </c>
      <c r="K23" s="19">
        <f t="shared" si="2"/>
        <v>28</v>
      </c>
      <c r="L23" s="28">
        <v>10</v>
      </c>
      <c r="M23" s="19">
        <f t="shared" si="3"/>
        <v>160</v>
      </c>
      <c r="N23" s="21">
        <v>5113</v>
      </c>
      <c r="O23" s="22">
        <f t="shared" si="4"/>
        <v>20</v>
      </c>
      <c r="P23" s="23">
        <f t="shared" si="5"/>
        <v>408</v>
      </c>
      <c r="Q23" s="24">
        <f t="shared" si="6"/>
        <v>16</v>
      </c>
      <c r="R23" s="25" t="str">
        <f t="shared" si="7"/>
        <v/>
      </c>
      <c r="S23" s="26">
        <v>19</v>
      </c>
    </row>
    <row r="24" spans="1:19" x14ac:dyDescent="0.25">
      <c r="A24" s="52">
        <v>76</v>
      </c>
      <c r="B24" s="25" t="s">
        <v>27</v>
      </c>
      <c r="C24" s="25" t="s">
        <v>137</v>
      </c>
      <c r="D24" s="25" t="s">
        <v>128</v>
      </c>
      <c r="E24" s="25" t="s">
        <v>20</v>
      </c>
      <c r="F24" s="18">
        <v>10</v>
      </c>
      <c r="G24" s="19">
        <f t="shared" si="0"/>
        <v>100</v>
      </c>
      <c r="H24" s="28">
        <v>10</v>
      </c>
      <c r="I24" s="19">
        <f t="shared" si="1"/>
        <v>120</v>
      </c>
      <c r="J24" s="28">
        <v>1</v>
      </c>
      <c r="K24" s="19">
        <f t="shared" si="2"/>
        <v>14</v>
      </c>
      <c r="L24" s="28">
        <v>10</v>
      </c>
      <c r="M24" s="19">
        <f t="shared" si="3"/>
        <v>160</v>
      </c>
      <c r="N24" s="21">
        <v>2793</v>
      </c>
      <c r="O24" s="22">
        <f t="shared" si="4"/>
        <v>9</v>
      </c>
      <c r="P24" s="23">
        <f t="shared" si="5"/>
        <v>394</v>
      </c>
      <c r="Q24" s="24">
        <f t="shared" si="6"/>
        <v>20</v>
      </c>
      <c r="R24" s="25" t="str">
        <f t="shared" si="7"/>
        <v/>
      </c>
      <c r="S24" s="26">
        <f>IF(R24="",Q24,RANK(R24,$R$5:$R$24,1))</f>
        <v>20</v>
      </c>
    </row>
  </sheetData>
  <sortState ref="A5:S42">
    <sortCondition ref="S5:S42"/>
    <sortCondition ref="N5:N42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workbookViewId="0">
      <selection activeCell="J29" sqref="J29"/>
    </sheetView>
  </sheetViews>
  <sheetFormatPr baseColWidth="10" defaultColWidth="10.7109375" defaultRowHeight="15" x14ac:dyDescent="0.25"/>
  <cols>
    <col min="1" max="1" width="5.140625" customWidth="1"/>
    <col min="2" max="2" width="12.28515625" customWidth="1"/>
    <col min="3" max="3" width="9.28515625" customWidth="1"/>
    <col min="4" max="4" width="3.7109375" customWidth="1"/>
    <col min="5" max="5" width="36.5703125" customWidth="1"/>
    <col min="6" max="6" width="6.7109375" style="45" customWidth="1"/>
    <col min="7" max="7" width="5.140625" customWidth="1"/>
    <col min="8" max="8" width="6.7109375" customWidth="1"/>
    <col min="9" max="9" width="5.28515625" customWidth="1"/>
    <col min="10" max="10" width="6.7109375" customWidth="1"/>
    <col min="11" max="11" width="5.140625" customWidth="1"/>
    <col min="12" max="12" width="6.5703125" customWidth="1"/>
    <col min="13" max="13" width="5.140625" customWidth="1"/>
    <col min="14" max="14" width="8.42578125" customWidth="1"/>
    <col min="15" max="15" width="6.140625" customWidth="1"/>
    <col min="16" max="16" width="6.7109375" customWidth="1"/>
    <col min="17" max="18" width="5" hidden="1" customWidth="1"/>
    <col min="19" max="19" width="5" style="6" customWidth="1"/>
  </cols>
  <sheetData>
    <row r="1" spans="1:21" ht="24" x14ac:dyDescent="0.45">
      <c r="A1" s="99" t="s">
        <v>292</v>
      </c>
      <c r="B1" s="99"/>
      <c r="C1" s="99"/>
      <c r="D1" s="99"/>
      <c r="E1" s="99"/>
      <c r="F1" s="100"/>
      <c r="G1" s="100"/>
      <c r="H1" s="100"/>
      <c r="I1" s="100"/>
      <c r="J1" s="100"/>
      <c r="K1" s="100"/>
      <c r="L1" s="100"/>
      <c r="M1" s="100"/>
      <c r="N1" s="100"/>
      <c r="S1" s="56"/>
      <c r="T1" s="57"/>
      <c r="U1" s="57"/>
    </row>
    <row r="2" spans="1:21" ht="24" x14ac:dyDescent="0.45">
      <c r="A2" s="99" t="s">
        <v>1</v>
      </c>
      <c r="B2" s="99"/>
      <c r="C2" s="99"/>
      <c r="D2" s="99"/>
      <c r="E2" s="99"/>
      <c r="F2" s="58"/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1" ht="16.5" x14ac:dyDescent="0.3">
      <c r="A3" s="62"/>
      <c r="B3" s="57"/>
      <c r="C3" s="57"/>
      <c r="D3" s="57"/>
      <c r="E3" s="57"/>
      <c r="F3" s="97" t="s">
        <v>2</v>
      </c>
      <c r="G3" s="97"/>
      <c r="H3" s="98" t="s">
        <v>3</v>
      </c>
      <c r="I3" s="98"/>
      <c r="J3" s="98" t="s">
        <v>4</v>
      </c>
      <c r="K3" s="98"/>
      <c r="L3" s="97" t="s">
        <v>5</v>
      </c>
      <c r="M3" s="97"/>
      <c r="N3" s="97"/>
      <c r="O3" s="97"/>
      <c r="P3" s="62"/>
      <c r="Q3" s="62"/>
      <c r="R3" s="57"/>
      <c r="S3" s="56"/>
      <c r="T3" s="57"/>
      <c r="U3" s="57"/>
    </row>
    <row r="4" spans="1:21" ht="63.75" x14ac:dyDescent="0.3">
      <c r="A4" s="63" t="s">
        <v>6</v>
      </c>
      <c r="B4" s="64" t="s">
        <v>7</v>
      </c>
      <c r="C4" s="64" t="s">
        <v>8</v>
      </c>
      <c r="D4" s="63" t="s">
        <v>9</v>
      </c>
      <c r="E4" s="64" t="s">
        <v>10</v>
      </c>
      <c r="F4" s="65" t="s">
        <v>11</v>
      </c>
      <c r="G4" s="66" t="s">
        <v>12</v>
      </c>
      <c r="H4" s="65" t="s">
        <v>11</v>
      </c>
      <c r="I4" s="66" t="s">
        <v>12</v>
      </c>
      <c r="J4" s="65" t="s">
        <v>11</v>
      </c>
      <c r="K4" s="66" t="s">
        <v>12</v>
      </c>
      <c r="L4" s="65" t="s">
        <v>11</v>
      </c>
      <c r="M4" s="66" t="s">
        <v>12</v>
      </c>
      <c r="N4" s="66" t="s">
        <v>13</v>
      </c>
      <c r="O4" s="66" t="s">
        <v>169</v>
      </c>
      <c r="P4" s="67" t="s">
        <v>15</v>
      </c>
      <c r="Q4" s="25"/>
      <c r="R4" s="14"/>
      <c r="S4" s="8" t="s">
        <v>16</v>
      </c>
      <c r="T4" s="57"/>
      <c r="U4" s="57"/>
    </row>
    <row r="5" spans="1:21" x14ac:dyDescent="0.25">
      <c r="A5" s="69">
        <v>5</v>
      </c>
      <c r="B5" s="17" t="s">
        <v>294</v>
      </c>
      <c r="C5" s="17" t="s">
        <v>295</v>
      </c>
      <c r="D5" s="17" t="s">
        <v>293</v>
      </c>
      <c r="E5" s="17" t="s">
        <v>165</v>
      </c>
      <c r="F5" s="18">
        <v>5</v>
      </c>
      <c r="G5" s="72">
        <f t="shared" ref="G5:G17" si="0">IF(F5=1,10,IF(F5=2,20,IF(F5=3,40,IF(F5=4,70,IF(F5=5,100,"")))))</f>
        <v>100</v>
      </c>
      <c r="H5" s="20">
        <v>5</v>
      </c>
      <c r="I5" s="72">
        <f t="shared" ref="I5:I17" si="1">IF(H5=1,10,IF(H5=2,25,IF(H5=3,50,IF(H5=4,90,IF(H5=5,120,"")))))</f>
        <v>120</v>
      </c>
      <c r="J5" s="20">
        <v>5</v>
      </c>
      <c r="K5" s="72">
        <f t="shared" ref="K5:K17" si="2">IF(J5=1,10,IF(J5=2,30,IF(J5=3,60,IF(J5=4,110,IF(J5=5,140,"")))))</f>
        <v>140</v>
      </c>
      <c r="L5" s="20">
        <v>5</v>
      </c>
      <c r="M5" s="72">
        <f t="shared" ref="M5:M17" si="3">IF(L5=1,10,IF(L5=2,35,IF(L5=3,70,IF(L5=4,130,IF(L5=5,160,"")))))</f>
        <v>160</v>
      </c>
      <c r="N5" s="74">
        <v>3562</v>
      </c>
      <c r="O5" s="75">
        <f t="shared" ref="O5:O17" si="4">IF(N5="","",RANK(N5,$N$5:$N$17,1))</f>
        <v>1</v>
      </c>
      <c r="P5" s="76">
        <f t="shared" ref="P5:P17" si="5">SUM(G5,I5,K5,M5)</f>
        <v>520</v>
      </c>
      <c r="Q5" s="31">
        <f t="shared" ref="Q5:Q17" si="6">IF(P5=0,"",RANK(P5,$P$5:$P$17,0))</f>
        <v>1</v>
      </c>
      <c r="R5" s="25">
        <f t="shared" ref="R5:R17" si="7">IF(Q5=1,O5,"")</f>
        <v>1</v>
      </c>
      <c r="S5" s="26">
        <f t="shared" ref="S5:S17" si="8">IF(R5="",Q5,RANK(R5,$R$5:$R$17,1))</f>
        <v>1</v>
      </c>
    </row>
    <row r="6" spans="1:21" x14ac:dyDescent="0.25">
      <c r="A6" s="79">
        <v>14</v>
      </c>
      <c r="B6" s="25" t="s">
        <v>311</v>
      </c>
      <c r="C6" s="25" t="s">
        <v>312</v>
      </c>
      <c r="D6" s="25" t="s">
        <v>293</v>
      </c>
      <c r="E6" s="25" t="s">
        <v>310</v>
      </c>
      <c r="F6" s="18">
        <v>5</v>
      </c>
      <c r="G6" s="72">
        <f t="shared" si="0"/>
        <v>100</v>
      </c>
      <c r="H6" s="77">
        <v>5</v>
      </c>
      <c r="I6" s="72">
        <f t="shared" si="1"/>
        <v>120</v>
      </c>
      <c r="J6" s="77">
        <v>5</v>
      </c>
      <c r="K6" s="72">
        <f t="shared" si="2"/>
        <v>140</v>
      </c>
      <c r="L6" s="77">
        <v>5</v>
      </c>
      <c r="M6" s="72">
        <f t="shared" si="3"/>
        <v>160</v>
      </c>
      <c r="N6" s="74">
        <v>4285</v>
      </c>
      <c r="O6" s="75">
        <f t="shared" si="4"/>
        <v>2</v>
      </c>
      <c r="P6" s="76">
        <f t="shared" si="5"/>
        <v>520</v>
      </c>
      <c r="Q6" s="31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25">
      <c r="A7" s="69">
        <v>21</v>
      </c>
      <c r="B7" s="25" t="s">
        <v>289</v>
      </c>
      <c r="C7" s="25" t="s">
        <v>317</v>
      </c>
      <c r="D7" s="25" t="s">
        <v>293</v>
      </c>
      <c r="E7" s="25" t="s">
        <v>318</v>
      </c>
      <c r="F7" s="18">
        <v>5</v>
      </c>
      <c r="G7" s="72">
        <f t="shared" si="0"/>
        <v>100</v>
      </c>
      <c r="H7" s="77">
        <v>5</v>
      </c>
      <c r="I7" s="72">
        <f t="shared" si="1"/>
        <v>120</v>
      </c>
      <c r="J7" s="77">
        <v>5</v>
      </c>
      <c r="K7" s="72">
        <f t="shared" si="2"/>
        <v>140</v>
      </c>
      <c r="L7" s="77">
        <v>5</v>
      </c>
      <c r="M7" s="72">
        <f t="shared" si="3"/>
        <v>160</v>
      </c>
      <c r="N7" s="74">
        <v>4731</v>
      </c>
      <c r="O7" s="75">
        <f t="shared" si="4"/>
        <v>3</v>
      </c>
      <c r="P7" s="76">
        <f t="shared" si="5"/>
        <v>520</v>
      </c>
      <c r="Q7" s="31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25">
      <c r="A8" s="82">
        <v>13</v>
      </c>
      <c r="B8" s="25" t="s">
        <v>309</v>
      </c>
      <c r="C8" s="25" t="s">
        <v>24</v>
      </c>
      <c r="D8" s="25" t="s">
        <v>293</v>
      </c>
      <c r="E8" s="25" t="s">
        <v>310</v>
      </c>
      <c r="F8" s="18">
        <v>5</v>
      </c>
      <c r="G8" s="72">
        <f t="shared" si="0"/>
        <v>100</v>
      </c>
      <c r="H8" s="77">
        <v>5</v>
      </c>
      <c r="I8" s="72">
        <f t="shared" si="1"/>
        <v>120</v>
      </c>
      <c r="J8" s="77">
        <v>5</v>
      </c>
      <c r="K8" s="72">
        <f t="shared" si="2"/>
        <v>140</v>
      </c>
      <c r="L8" s="77">
        <v>5</v>
      </c>
      <c r="M8" s="72">
        <f t="shared" si="3"/>
        <v>160</v>
      </c>
      <c r="N8" s="74">
        <v>5632</v>
      </c>
      <c r="O8" s="75">
        <f t="shared" si="4"/>
        <v>4</v>
      </c>
      <c r="P8" s="76">
        <f t="shared" si="5"/>
        <v>520</v>
      </c>
      <c r="Q8" s="31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25">
      <c r="A9" s="81">
        <v>6</v>
      </c>
      <c r="B9" s="25" t="s">
        <v>296</v>
      </c>
      <c r="C9" s="25" t="s">
        <v>297</v>
      </c>
      <c r="D9" s="25" t="s">
        <v>293</v>
      </c>
      <c r="E9" s="25" t="s">
        <v>165</v>
      </c>
      <c r="F9" s="18">
        <v>5</v>
      </c>
      <c r="G9" s="72">
        <f t="shared" si="0"/>
        <v>100</v>
      </c>
      <c r="H9" s="20">
        <v>5</v>
      </c>
      <c r="I9" s="72">
        <f t="shared" si="1"/>
        <v>120</v>
      </c>
      <c r="J9" s="77">
        <v>5</v>
      </c>
      <c r="K9" s="72">
        <f t="shared" si="2"/>
        <v>140</v>
      </c>
      <c r="L9" s="20">
        <v>5</v>
      </c>
      <c r="M9" s="72">
        <f t="shared" si="3"/>
        <v>160</v>
      </c>
      <c r="N9" s="74">
        <v>11315</v>
      </c>
      <c r="O9" s="75">
        <f t="shared" si="4"/>
        <v>5</v>
      </c>
      <c r="P9" s="76">
        <f t="shared" si="5"/>
        <v>520</v>
      </c>
      <c r="Q9" s="31">
        <f t="shared" si="6"/>
        <v>1</v>
      </c>
      <c r="R9" s="25">
        <f t="shared" si="7"/>
        <v>5</v>
      </c>
      <c r="S9" s="26">
        <f t="shared" si="8"/>
        <v>5</v>
      </c>
    </row>
    <row r="10" spans="1:21" x14ac:dyDescent="0.25">
      <c r="A10" s="82">
        <v>11</v>
      </c>
      <c r="B10" s="25" t="s">
        <v>306</v>
      </c>
      <c r="C10" s="25" t="s">
        <v>262</v>
      </c>
      <c r="D10" s="25" t="s">
        <v>293</v>
      </c>
      <c r="E10" s="25" t="s">
        <v>305</v>
      </c>
      <c r="F10" s="18">
        <v>5</v>
      </c>
      <c r="G10" s="72">
        <f t="shared" si="0"/>
        <v>100</v>
      </c>
      <c r="H10" s="77">
        <v>5</v>
      </c>
      <c r="I10" s="72">
        <f t="shared" si="1"/>
        <v>120</v>
      </c>
      <c r="J10" s="77">
        <v>5</v>
      </c>
      <c r="K10" s="72">
        <f t="shared" si="2"/>
        <v>140</v>
      </c>
      <c r="L10" s="77">
        <v>5</v>
      </c>
      <c r="M10" s="72">
        <f t="shared" si="3"/>
        <v>160</v>
      </c>
      <c r="N10" s="74">
        <v>11371</v>
      </c>
      <c r="O10" s="75">
        <f t="shared" si="4"/>
        <v>6</v>
      </c>
      <c r="P10" s="76">
        <f t="shared" si="5"/>
        <v>520</v>
      </c>
      <c r="Q10" s="31">
        <f t="shared" si="6"/>
        <v>1</v>
      </c>
      <c r="R10" s="25">
        <f t="shared" si="7"/>
        <v>6</v>
      </c>
      <c r="S10" s="26">
        <f t="shared" si="8"/>
        <v>6</v>
      </c>
    </row>
    <row r="11" spans="1:21" x14ac:dyDescent="0.25">
      <c r="A11" s="81">
        <v>20</v>
      </c>
      <c r="B11" s="25" t="s">
        <v>314</v>
      </c>
      <c r="C11" s="25" t="s">
        <v>315</v>
      </c>
      <c r="D11" s="25" t="s">
        <v>251</v>
      </c>
      <c r="E11" s="25" t="s">
        <v>316</v>
      </c>
      <c r="F11" s="88">
        <v>5</v>
      </c>
      <c r="G11" s="72">
        <f t="shared" si="0"/>
        <v>100</v>
      </c>
      <c r="H11" s="77">
        <v>5</v>
      </c>
      <c r="I11" s="72">
        <f t="shared" si="1"/>
        <v>120</v>
      </c>
      <c r="J11" s="77">
        <v>5</v>
      </c>
      <c r="K11" s="72">
        <f t="shared" si="2"/>
        <v>140</v>
      </c>
      <c r="L11" s="77">
        <v>5</v>
      </c>
      <c r="M11" s="72">
        <f t="shared" si="3"/>
        <v>160</v>
      </c>
      <c r="N11" s="74">
        <v>12475</v>
      </c>
      <c r="O11" s="75">
        <f t="shared" si="4"/>
        <v>7</v>
      </c>
      <c r="P11" s="76">
        <f t="shared" si="5"/>
        <v>520</v>
      </c>
      <c r="Q11" s="31">
        <f t="shared" si="6"/>
        <v>1</v>
      </c>
      <c r="R11" s="25">
        <f t="shared" si="7"/>
        <v>7</v>
      </c>
      <c r="S11" s="26">
        <f t="shared" si="8"/>
        <v>7</v>
      </c>
    </row>
    <row r="12" spans="1:21" x14ac:dyDescent="0.25">
      <c r="A12" s="82">
        <v>9</v>
      </c>
      <c r="B12" s="25" t="s">
        <v>301</v>
      </c>
      <c r="C12" s="25" t="s">
        <v>302</v>
      </c>
      <c r="D12" s="25" t="s">
        <v>293</v>
      </c>
      <c r="E12" s="25" t="s">
        <v>300</v>
      </c>
      <c r="F12" s="18">
        <v>5</v>
      </c>
      <c r="G12" s="72">
        <f t="shared" si="0"/>
        <v>100</v>
      </c>
      <c r="H12" s="20">
        <v>5</v>
      </c>
      <c r="I12" s="72">
        <f t="shared" si="1"/>
        <v>120</v>
      </c>
      <c r="J12" s="77">
        <v>5</v>
      </c>
      <c r="K12" s="72">
        <f t="shared" si="2"/>
        <v>140</v>
      </c>
      <c r="L12" s="20">
        <v>3</v>
      </c>
      <c r="M12" s="72">
        <f t="shared" si="3"/>
        <v>70</v>
      </c>
      <c r="N12" s="74"/>
      <c r="O12" s="75" t="str">
        <f t="shared" si="4"/>
        <v/>
      </c>
      <c r="P12" s="76">
        <f t="shared" si="5"/>
        <v>430</v>
      </c>
      <c r="Q12" s="31">
        <f t="shared" si="6"/>
        <v>8</v>
      </c>
      <c r="R12" s="25" t="str">
        <f t="shared" si="7"/>
        <v/>
      </c>
      <c r="S12" s="26">
        <f t="shared" si="8"/>
        <v>8</v>
      </c>
    </row>
    <row r="13" spans="1:21" x14ac:dyDescent="0.25">
      <c r="A13" s="69">
        <v>7</v>
      </c>
      <c r="B13" s="25" t="s">
        <v>298</v>
      </c>
      <c r="C13" s="25" t="s">
        <v>299</v>
      </c>
      <c r="D13" s="25" t="s">
        <v>293</v>
      </c>
      <c r="E13" s="25" t="s">
        <v>165</v>
      </c>
      <c r="F13" s="18">
        <v>5</v>
      </c>
      <c r="G13" s="72">
        <f t="shared" si="0"/>
        <v>100</v>
      </c>
      <c r="H13" s="20">
        <v>5</v>
      </c>
      <c r="I13" s="72">
        <f t="shared" si="1"/>
        <v>120</v>
      </c>
      <c r="J13" s="77">
        <v>5</v>
      </c>
      <c r="K13" s="72">
        <f t="shared" si="2"/>
        <v>140</v>
      </c>
      <c r="L13" s="20">
        <v>2</v>
      </c>
      <c r="M13" s="72">
        <f t="shared" si="3"/>
        <v>35</v>
      </c>
      <c r="N13" s="74"/>
      <c r="O13" s="75" t="str">
        <f t="shared" si="4"/>
        <v/>
      </c>
      <c r="P13" s="76">
        <f t="shared" si="5"/>
        <v>395</v>
      </c>
      <c r="Q13" s="31">
        <f t="shared" si="6"/>
        <v>9</v>
      </c>
      <c r="R13" s="25" t="str">
        <f t="shared" si="7"/>
        <v/>
      </c>
      <c r="S13" s="26">
        <f t="shared" si="8"/>
        <v>9</v>
      </c>
    </row>
    <row r="14" spans="1:21" x14ac:dyDescent="0.25">
      <c r="A14" s="79">
        <v>12</v>
      </c>
      <c r="B14" s="25" t="s">
        <v>307</v>
      </c>
      <c r="C14" s="25" t="s">
        <v>308</v>
      </c>
      <c r="D14" s="25" t="s">
        <v>293</v>
      </c>
      <c r="E14" s="25" t="s">
        <v>305</v>
      </c>
      <c r="F14" s="18">
        <v>5</v>
      </c>
      <c r="G14" s="72">
        <f t="shared" si="0"/>
        <v>100</v>
      </c>
      <c r="H14" s="77">
        <v>5</v>
      </c>
      <c r="I14" s="72">
        <f t="shared" si="1"/>
        <v>120</v>
      </c>
      <c r="J14" s="77">
        <v>5</v>
      </c>
      <c r="K14" s="72">
        <f t="shared" si="2"/>
        <v>140</v>
      </c>
      <c r="L14" s="77">
        <v>2</v>
      </c>
      <c r="M14" s="72">
        <f t="shared" si="3"/>
        <v>35</v>
      </c>
      <c r="N14" s="74"/>
      <c r="O14" s="75" t="str">
        <f t="shared" si="4"/>
        <v/>
      </c>
      <c r="P14" s="76">
        <f t="shared" si="5"/>
        <v>395</v>
      </c>
      <c r="Q14" s="31">
        <f t="shared" si="6"/>
        <v>9</v>
      </c>
      <c r="R14" s="25" t="str">
        <f t="shared" si="7"/>
        <v/>
      </c>
      <c r="S14" s="26">
        <f t="shared" si="8"/>
        <v>9</v>
      </c>
    </row>
    <row r="15" spans="1:21" x14ac:dyDescent="0.25">
      <c r="A15" s="81">
        <v>22</v>
      </c>
      <c r="B15" s="25" t="s">
        <v>319</v>
      </c>
      <c r="C15" s="25" t="s">
        <v>320</v>
      </c>
      <c r="D15" s="25" t="s">
        <v>293</v>
      </c>
      <c r="E15" s="25" t="s">
        <v>321</v>
      </c>
      <c r="F15" s="18">
        <v>5</v>
      </c>
      <c r="G15" s="72">
        <f t="shared" si="0"/>
        <v>100</v>
      </c>
      <c r="H15" s="77">
        <v>5</v>
      </c>
      <c r="I15" s="72">
        <f t="shared" si="1"/>
        <v>120</v>
      </c>
      <c r="J15" s="77">
        <v>5</v>
      </c>
      <c r="K15" s="72">
        <f t="shared" si="2"/>
        <v>140</v>
      </c>
      <c r="L15" s="77">
        <v>2</v>
      </c>
      <c r="M15" s="72">
        <f t="shared" si="3"/>
        <v>35</v>
      </c>
      <c r="N15" s="74"/>
      <c r="O15" s="75" t="str">
        <f t="shared" si="4"/>
        <v/>
      </c>
      <c r="P15" s="76">
        <f t="shared" si="5"/>
        <v>395</v>
      </c>
      <c r="Q15" s="31">
        <f t="shared" si="6"/>
        <v>9</v>
      </c>
      <c r="R15" s="25" t="str">
        <f t="shared" si="7"/>
        <v/>
      </c>
      <c r="S15" s="26">
        <f t="shared" si="8"/>
        <v>9</v>
      </c>
    </row>
    <row r="16" spans="1:21" x14ac:dyDescent="0.25">
      <c r="A16" s="79">
        <v>4</v>
      </c>
      <c r="B16" s="25" t="s">
        <v>114</v>
      </c>
      <c r="C16" s="25" t="s">
        <v>22</v>
      </c>
      <c r="D16" s="25" t="s">
        <v>293</v>
      </c>
      <c r="E16" s="25" t="s">
        <v>165</v>
      </c>
      <c r="F16" s="18">
        <v>5</v>
      </c>
      <c r="G16" s="72">
        <f t="shared" si="0"/>
        <v>100</v>
      </c>
      <c r="H16" s="20">
        <v>5</v>
      </c>
      <c r="I16" s="72">
        <f t="shared" si="1"/>
        <v>120</v>
      </c>
      <c r="J16" s="20">
        <v>5</v>
      </c>
      <c r="K16" s="72">
        <f t="shared" si="2"/>
        <v>140</v>
      </c>
      <c r="L16" s="20">
        <v>1</v>
      </c>
      <c r="M16" s="72">
        <f t="shared" si="3"/>
        <v>10</v>
      </c>
      <c r="N16" s="74"/>
      <c r="O16" s="75" t="str">
        <f t="shared" si="4"/>
        <v/>
      </c>
      <c r="P16" s="76">
        <f t="shared" si="5"/>
        <v>370</v>
      </c>
      <c r="Q16" s="31">
        <f t="shared" si="6"/>
        <v>12</v>
      </c>
      <c r="R16" s="25" t="str">
        <f t="shared" si="7"/>
        <v/>
      </c>
      <c r="S16" s="26">
        <f t="shared" si="8"/>
        <v>12</v>
      </c>
    </row>
    <row r="17" spans="1:19" x14ac:dyDescent="0.25">
      <c r="A17" s="81">
        <v>10</v>
      </c>
      <c r="B17" s="25" t="s">
        <v>303</v>
      </c>
      <c r="C17" s="25" t="s">
        <v>304</v>
      </c>
      <c r="D17" s="25" t="s">
        <v>293</v>
      </c>
      <c r="E17" s="25" t="s">
        <v>305</v>
      </c>
      <c r="F17" s="18">
        <v>5</v>
      </c>
      <c r="G17" s="72">
        <f t="shared" si="0"/>
        <v>100</v>
      </c>
      <c r="H17" s="77">
        <v>5</v>
      </c>
      <c r="I17" s="72">
        <f t="shared" si="1"/>
        <v>120</v>
      </c>
      <c r="J17" s="77">
        <v>5</v>
      </c>
      <c r="K17" s="72">
        <f t="shared" si="2"/>
        <v>140</v>
      </c>
      <c r="L17" s="77">
        <v>1</v>
      </c>
      <c r="M17" s="72">
        <f t="shared" si="3"/>
        <v>10</v>
      </c>
      <c r="N17" s="74"/>
      <c r="O17" s="75" t="str">
        <f t="shared" si="4"/>
        <v/>
      </c>
      <c r="P17" s="76">
        <f t="shared" si="5"/>
        <v>370</v>
      </c>
      <c r="Q17" s="31">
        <f t="shared" si="6"/>
        <v>12</v>
      </c>
      <c r="R17" s="25" t="str">
        <f t="shared" si="7"/>
        <v/>
      </c>
      <c r="S17" s="26">
        <f t="shared" si="8"/>
        <v>12</v>
      </c>
    </row>
  </sheetData>
  <sortState ref="A5:S26">
    <sortCondition ref="S5:S26"/>
    <sortCondition ref="O5:O26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topLeftCell="A13" workbookViewId="0">
      <selection activeCell="E29" sqref="E29"/>
    </sheetView>
  </sheetViews>
  <sheetFormatPr baseColWidth="10" defaultColWidth="10.7109375" defaultRowHeight="15" x14ac:dyDescent="0.25"/>
  <cols>
    <col min="1" max="1" width="3.5703125" customWidth="1"/>
    <col min="2" max="2" width="13.5703125" customWidth="1"/>
    <col min="3" max="3" width="9.42578125" customWidth="1"/>
    <col min="4" max="4" width="3.7109375" customWidth="1"/>
    <col min="5" max="5" width="39.42578125" customWidth="1"/>
    <col min="6" max="6" width="6.7109375" style="45" customWidth="1"/>
    <col min="7" max="7" width="5.140625" customWidth="1"/>
    <col min="8" max="8" width="6.7109375" customWidth="1"/>
    <col min="9" max="9" width="5.28515625" customWidth="1"/>
    <col min="10" max="10" width="6.7109375" customWidth="1"/>
    <col min="11" max="11" width="5.140625" customWidth="1"/>
    <col min="12" max="12" width="6.7109375" customWidth="1"/>
    <col min="13" max="13" width="5.28515625" customWidth="1"/>
    <col min="14" max="14" width="7.5703125" customWidth="1"/>
    <col min="15" max="15" width="5.85546875" customWidth="1"/>
    <col min="16" max="16" width="6.140625" customWidth="1"/>
    <col min="17" max="17" width="4.85546875" hidden="1" customWidth="1"/>
    <col min="18" max="18" width="5" hidden="1" customWidth="1"/>
    <col min="19" max="19" width="4.85546875" style="6" customWidth="1"/>
  </cols>
  <sheetData>
    <row r="1" spans="1:22" ht="24" x14ac:dyDescent="0.45">
      <c r="A1" s="101" t="s">
        <v>322</v>
      </c>
      <c r="B1" s="101"/>
      <c r="C1" s="101"/>
      <c r="D1" s="101"/>
      <c r="E1" s="101"/>
      <c r="F1" s="100"/>
      <c r="G1" s="100"/>
      <c r="H1" s="100"/>
      <c r="I1" s="100"/>
      <c r="J1" s="100"/>
      <c r="K1" s="100"/>
      <c r="L1" s="100"/>
      <c r="M1" s="100"/>
      <c r="N1" s="100"/>
      <c r="S1" s="56"/>
      <c r="T1" s="57"/>
      <c r="U1" s="57"/>
    </row>
    <row r="2" spans="1:22" ht="24" x14ac:dyDescent="0.45">
      <c r="A2" s="99" t="s">
        <v>1</v>
      </c>
      <c r="B2" s="99"/>
      <c r="C2" s="99"/>
      <c r="D2" s="99"/>
      <c r="E2" s="99"/>
      <c r="F2" s="58"/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2" ht="16.5" x14ac:dyDescent="0.3">
      <c r="A3" s="62"/>
      <c r="B3" s="57"/>
      <c r="C3" s="57"/>
      <c r="D3" s="57"/>
      <c r="E3" s="57"/>
      <c r="F3" s="97" t="s">
        <v>2</v>
      </c>
      <c r="G3" s="97"/>
      <c r="H3" s="98" t="s">
        <v>3</v>
      </c>
      <c r="I3" s="98"/>
      <c r="J3" s="98" t="s">
        <v>4</v>
      </c>
      <c r="K3" s="98"/>
      <c r="L3" s="97" t="s">
        <v>5</v>
      </c>
      <c r="M3" s="97"/>
      <c r="N3" s="97"/>
      <c r="O3" s="97"/>
      <c r="P3" s="62"/>
      <c r="Q3" s="62"/>
      <c r="R3" s="57"/>
      <c r="S3" s="56"/>
      <c r="T3" s="57"/>
      <c r="U3" s="57"/>
      <c r="V3" s="57"/>
    </row>
    <row r="4" spans="1:22" ht="39" customHeight="1" x14ac:dyDescent="0.3">
      <c r="A4" s="63" t="s">
        <v>6</v>
      </c>
      <c r="B4" s="64" t="s">
        <v>7</v>
      </c>
      <c r="C4" s="64" t="s">
        <v>8</v>
      </c>
      <c r="D4" s="63" t="s">
        <v>9</v>
      </c>
      <c r="E4" s="64" t="s">
        <v>10</v>
      </c>
      <c r="F4" s="65" t="s">
        <v>11</v>
      </c>
      <c r="G4" s="66" t="s">
        <v>12</v>
      </c>
      <c r="H4" s="65" t="s">
        <v>11</v>
      </c>
      <c r="I4" s="66" t="s">
        <v>12</v>
      </c>
      <c r="J4" s="65" t="s">
        <v>11</v>
      </c>
      <c r="K4" s="66" t="s">
        <v>12</v>
      </c>
      <c r="L4" s="65" t="s">
        <v>11</v>
      </c>
      <c r="M4" s="66" t="s">
        <v>12</v>
      </c>
      <c r="N4" s="66" t="s">
        <v>13</v>
      </c>
      <c r="O4" s="66" t="s">
        <v>169</v>
      </c>
      <c r="P4" s="67" t="s">
        <v>15</v>
      </c>
      <c r="Q4" s="25"/>
      <c r="R4" s="14"/>
      <c r="S4" s="8" t="s">
        <v>16</v>
      </c>
      <c r="T4" s="57"/>
      <c r="U4" s="57"/>
      <c r="V4" s="57"/>
    </row>
    <row r="5" spans="1:22" x14ac:dyDescent="0.25">
      <c r="A5" s="69">
        <v>49</v>
      </c>
      <c r="B5" s="17" t="s">
        <v>343</v>
      </c>
      <c r="C5" s="17" t="s">
        <v>344</v>
      </c>
      <c r="D5" s="17" t="s">
        <v>324</v>
      </c>
      <c r="E5" s="17" t="s">
        <v>310</v>
      </c>
      <c r="F5" s="18">
        <v>5</v>
      </c>
      <c r="G5" s="72">
        <f t="shared" ref="G5:G27" si="0">IF(F5=1,10,IF(F5=2,20,IF(F5=3,40,IF(F5=4,70,IF(F5=5,100,"")))))</f>
        <v>100</v>
      </c>
      <c r="H5" s="20">
        <v>5</v>
      </c>
      <c r="I5" s="72">
        <f t="shared" ref="I5:I21" si="1">IF(H5=1,10,IF(H5=2,25,IF(H5=3,50,IF(H5=4,90,IF(H5=5,120,"")))))</f>
        <v>120</v>
      </c>
      <c r="J5" s="20">
        <v>5</v>
      </c>
      <c r="K5" s="72">
        <f t="shared" ref="K5:K27" si="2">IF(J5=1,10,IF(J5=2,30,IF(J5=3,60,IF(J5=4,110,IF(J5=5,140,"")))))</f>
        <v>140</v>
      </c>
      <c r="L5" s="20">
        <v>5</v>
      </c>
      <c r="M5" s="72">
        <f t="shared" ref="M5:M27" si="3">IF(L5=1,10,IF(L5=2,35,IF(L5=3,70,IF(L5=4,130,IF(L5=5,160,"")))))</f>
        <v>160</v>
      </c>
      <c r="N5" s="74">
        <v>3346</v>
      </c>
      <c r="O5" s="75">
        <f t="shared" ref="O5:O27" si="4">IF(N5="","",RANK(N5,$N$5:$N$27,1))</f>
        <v>1</v>
      </c>
      <c r="P5" s="76">
        <f t="shared" ref="P5:P27" si="5">SUM(G5,I5,K5,M5)</f>
        <v>520</v>
      </c>
      <c r="Q5" s="31">
        <f t="shared" ref="Q5:Q27" si="6">IF(P5=0,"",RANK(P5,$P$5:$P$27,0))</f>
        <v>1</v>
      </c>
      <c r="R5" s="25">
        <f t="shared" ref="R5:R27" si="7">IF(Q5=1,O5,"")</f>
        <v>1</v>
      </c>
      <c r="S5" s="26">
        <f t="shared" ref="S5:S27" si="8">IF(R5="",Q5,RANK(R5,$R$5:$R$27,1))</f>
        <v>1</v>
      </c>
    </row>
    <row r="6" spans="1:22" x14ac:dyDescent="0.25">
      <c r="A6" s="82">
        <v>57</v>
      </c>
      <c r="B6" s="25" t="s">
        <v>352</v>
      </c>
      <c r="C6" s="25" t="s">
        <v>353</v>
      </c>
      <c r="D6" s="25" t="s">
        <v>324</v>
      </c>
      <c r="E6" s="25" t="s">
        <v>313</v>
      </c>
      <c r="F6" s="18">
        <v>5</v>
      </c>
      <c r="G6" s="72">
        <f t="shared" si="0"/>
        <v>100</v>
      </c>
      <c r="H6" s="20">
        <v>5</v>
      </c>
      <c r="I6" s="72">
        <f t="shared" si="1"/>
        <v>120</v>
      </c>
      <c r="J6" s="20">
        <v>5</v>
      </c>
      <c r="K6" s="72">
        <f t="shared" si="2"/>
        <v>140</v>
      </c>
      <c r="L6" s="20">
        <v>5</v>
      </c>
      <c r="M6" s="72">
        <f t="shared" si="3"/>
        <v>160</v>
      </c>
      <c r="N6" s="74">
        <v>5578</v>
      </c>
      <c r="O6" s="75">
        <f t="shared" si="4"/>
        <v>2</v>
      </c>
      <c r="P6" s="76">
        <f t="shared" si="5"/>
        <v>520</v>
      </c>
      <c r="Q6" s="31">
        <f t="shared" si="6"/>
        <v>1</v>
      </c>
      <c r="R6" s="25">
        <f t="shared" si="7"/>
        <v>2</v>
      </c>
      <c r="S6" s="26">
        <f t="shared" si="8"/>
        <v>2</v>
      </c>
    </row>
    <row r="7" spans="1:22" x14ac:dyDescent="0.25">
      <c r="A7" s="81">
        <v>36</v>
      </c>
      <c r="B7" s="25" t="s">
        <v>331</v>
      </c>
      <c r="C7" s="25" t="s">
        <v>332</v>
      </c>
      <c r="D7" s="25" t="s">
        <v>324</v>
      </c>
      <c r="E7" s="25" t="s">
        <v>392</v>
      </c>
      <c r="F7" s="18">
        <v>5</v>
      </c>
      <c r="G7" s="72">
        <f t="shared" si="0"/>
        <v>100</v>
      </c>
      <c r="H7" s="20">
        <v>5</v>
      </c>
      <c r="I7" s="72">
        <f t="shared" si="1"/>
        <v>120</v>
      </c>
      <c r="J7" s="20">
        <v>5</v>
      </c>
      <c r="K7" s="72">
        <f t="shared" si="2"/>
        <v>140</v>
      </c>
      <c r="L7" s="20">
        <v>5</v>
      </c>
      <c r="M7" s="72">
        <f t="shared" si="3"/>
        <v>160</v>
      </c>
      <c r="N7" s="74">
        <v>10800</v>
      </c>
      <c r="O7" s="75">
        <f t="shared" si="4"/>
        <v>3</v>
      </c>
      <c r="P7" s="76">
        <f t="shared" si="5"/>
        <v>520</v>
      </c>
      <c r="Q7" s="31">
        <f t="shared" si="6"/>
        <v>1</v>
      </c>
      <c r="R7" s="25">
        <f t="shared" si="7"/>
        <v>3</v>
      </c>
      <c r="S7" s="26">
        <f t="shared" si="8"/>
        <v>3</v>
      </c>
    </row>
    <row r="8" spans="1:22" x14ac:dyDescent="0.25">
      <c r="A8" s="82">
        <v>55</v>
      </c>
      <c r="B8" s="25" t="s">
        <v>349</v>
      </c>
      <c r="C8" s="25" t="s">
        <v>350</v>
      </c>
      <c r="D8" s="25" t="s">
        <v>324</v>
      </c>
      <c r="E8" s="25" t="s">
        <v>313</v>
      </c>
      <c r="F8" s="18">
        <v>5</v>
      </c>
      <c r="G8" s="72">
        <f t="shared" si="0"/>
        <v>100</v>
      </c>
      <c r="H8" s="20">
        <v>5</v>
      </c>
      <c r="I8" s="72">
        <f t="shared" si="1"/>
        <v>120</v>
      </c>
      <c r="J8" s="20">
        <v>5</v>
      </c>
      <c r="K8" s="72">
        <f t="shared" si="2"/>
        <v>140</v>
      </c>
      <c r="L8" s="20">
        <v>5</v>
      </c>
      <c r="M8" s="72">
        <f t="shared" si="3"/>
        <v>160</v>
      </c>
      <c r="N8" s="74">
        <v>12300</v>
      </c>
      <c r="O8" s="75">
        <f t="shared" si="4"/>
        <v>4</v>
      </c>
      <c r="P8" s="76">
        <f t="shared" si="5"/>
        <v>520</v>
      </c>
      <c r="Q8" s="31">
        <f t="shared" si="6"/>
        <v>1</v>
      </c>
      <c r="R8" s="25">
        <f t="shared" si="7"/>
        <v>4</v>
      </c>
      <c r="S8" s="26">
        <f t="shared" si="8"/>
        <v>4</v>
      </c>
    </row>
    <row r="9" spans="1:22" x14ac:dyDescent="0.25">
      <c r="A9" s="81">
        <v>62</v>
      </c>
      <c r="B9" s="25" t="s">
        <v>359</v>
      </c>
      <c r="C9" s="25" t="s">
        <v>346</v>
      </c>
      <c r="D9" s="25" t="s">
        <v>324</v>
      </c>
      <c r="E9" s="25" t="s">
        <v>360</v>
      </c>
      <c r="F9" s="18">
        <v>5</v>
      </c>
      <c r="G9" s="72">
        <f t="shared" si="0"/>
        <v>100</v>
      </c>
      <c r="H9" s="20">
        <v>5</v>
      </c>
      <c r="I9" s="72">
        <f t="shared" si="1"/>
        <v>120</v>
      </c>
      <c r="J9" s="20">
        <v>5</v>
      </c>
      <c r="K9" s="72">
        <f t="shared" si="2"/>
        <v>140</v>
      </c>
      <c r="L9" s="20">
        <v>5</v>
      </c>
      <c r="M9" s="72">
        <f t="shared" si="3"/>
        <v>160</v>
      </c>
      <c r="N9" s="74">
        <v>12500</v>
      </c>
      <c r="O9" s="75">
        <f t="shared" si="4"/>
        <v>5</v>
      </c>
      <c r="P9" s="76">
        <f t="shared" si="5"/>
        <v>520</v>
      </c>
      <c r="Q9" s="31">
        <f t="shared" si="6"/>
        <v>1</v>
      </c>
      <c r="R9" s="25">
        <f t="shared" si="7"/>
        <v>5</v>
      </c>
      <c r="S9" s="26">
        <f t="shared" si="8"/>
        <v>5</v>
      </c>
    </row>
    <row r="10" spans="1:22" x14ac:dyDescent="0.25">
      <c r="A10" s="82">
        <v>35</v>
      </c>
      <c r="B10" s="25" t="s">
        <v>329</v>
      </c>
      <c r="C10" s="25" t="s">
        <v>330</v>
      </c>
      <c r="D10" s="25" t="s">
        <v>324</v>
      </c>
      <c r="E10" s="25" t="s">
        <v>392</v>
      </c>
      <c r="F10" s="18">
        <v>5</v>
      </c>
      <c r="G10" s="72">
        <f t="shared" si="0"/>
        <v>100</v>
      </c>
      <c r="H10" s="20">
        <v>5</v>
      </c>
      <c r="I10" s="72">
        <f t="shared" si="1"/>
        <v>120</v>
      </c>
      <c r="J10" s="20">
        <v>5</v>
      </c>
      <c r="K10" s="72">
        <f t="shared" si="2"/>
        <v>140</v>
      </c>
      <c r="L10" s="20">
        <v>5</v>
      </c>
      <c r="M10" s="72">
        <f t="shared" si="3"/>
        <v>160</v>
      </c>
      <c r="N10" s="74">
        <v>13300</v>
      </c>
      <c r="O10" s="75">
        <f t="shared" si="4"/>
        <v>6</v>
      </c>
      <c r="P10" s="76">
        <f t="shared" si="5"/>
        <v>520</v>
      </c>
      <c r="Q10" s="31">
        <f t="shared" si="6"/>
        <v>1</v>
      </c>
      <c r="R10" s="25">
        <f t="shared" si="7"/>
        <v>6</v>
      </c>
      <c r="S10" s="26">
        <f t="shared" si="8"/>
        <v>6</v>
      </c>
    </row>
    <row r="11" spans="1:22" x14ac:dyDescent="0.25">
      <c r="A11" s="69">
        <v>47</v>
      </c>
      <c r="B11" s="25" t="s">
        <v>206</v>
      </c>
      <c r="C11" s="25" t="s">
        <v>340</v>
      </c>
      <c r="D11" s="25" t="s">
        <v>324</v>
      </c>
      <c r="E11" s="25" t="s">
        <v>305</v>
      </c>
      <c r="F11" s="18">
        <v>5</v>
      </c>
      <c r="G11" s="72">
        <f t="shared" si="0"/>
        <v>100</v>
      </c>
      <c r="H11" s="20">
        <v>5</v>
      </c>
      <c r="I11" s="72">
        <f t="shared" si="1"/>
        <v>120</v>
      </c>
      <c r="J11" s="20">
        <v>5</v>
      </c>
      <c r="K11" s="72">
        <f t="shared" si="2"/>
        <v>140</v>
      </c>
      <c r="L11" s="20">
        <v>5</v>
      </c>
      <c r="M11" s="72">
        <f t="shared" si="3"/>
        <v>160</v>
      </c>
      <c r="N11" s="74">
        <v>13600</v>
      </c>
      <c r="O11" s="75">
        <f t="shared" si="4"/>
        <v>7</v>
      </c>
      <c r="P11" s="76">
        <f t="shared" si="5"/>
        <v>520</v>
      </c>
      <c r="Q11" s="31">
        <f t="shared" si="6"/>
        <v>1</v>
      </c>
      <c r="R11" s="25">
        <f t="shared" si="7"/>
        <v>7</v>
      </c>
      <c r="S11" s="26">
        <f t="shared" si="8"/>
        <v>7</v>
      </c>
    </row>
    <row r="12" spans="1:22" x14ac:dyDescent="0.25">
      <c r="A12" s="79">
        <v>56</v>
      </c>
      <c r="B12" s="25" t="s">
        <v>351</v>
      </c>
      <c r="C12" s="25" t="s">
        <v>345</v>
      </c>
      <c r="D12" s="25" t="s">
        <v>324</v>
      </c>
      <c r="E12" s="25" t="s">
        <v>313</v>
      </c>
      <c r="F12" s="18">
        <v>5</v>
      </c>
      <c r="G12" s="72">
        <f t="shared" si="0"/>
        <v>100</v>
      </c>
      <c r="H12" s="20">
        <v>5</v>
      </c>
      <c r="I12" s="72">
        <f t="shared" si="1"/>
        <v>120</v>
      </c>
      <c r="J12" s="20">
        <v>5</v>
      </c>
      <c r="K12" s="72">
        <f t="shared" si="2"/>
        <v>140</v>
      </c>
      <c r="L12" s="20">
        <v>5</v>
      </c>
      <c r="M12" s="72">
        <f t="shared" si="3"/>
        <v>160</v>
      </c>
      <c r="N12" s="74">
        <v>15900</v>
      </c>
      <c r="O12" s="75">
        <f t="shared" si="4"/>
        <v>8</v>
      </c>
      <c r="P12" s="76">
        <f t="shared" si="5"/>
        <v>520</v>
      </c>
      <c r="Q12" s="31">
        <f t="shared" si="6"/>
        <v>1</v>
      </c>
      <c r="R12" s="25">
        <f t="shared" si="7"/>
        <v>8</v>
      </c>
      <c r="S12" s="26">
        <f t="shared" si="8"/>
        <v>8</v>
      </c>
    </row>
    <row r="13" spans="1:22" x14ac:dyDescent="0.25">
      <c r="A13" s="81">
        <v>48</v>
      </c>
      <c r="B13" s="25" t="s">
        <v>341</v>
      </c>
      <c r="C13" s="25" t="s">
        <v>342</v>
      </c>
      <c r="D13" s="25" t="s">
        <v>324</v>
      </c>
      <c r="E13" s="25" t="s">
        <v>305</v>
      </c>
      <c r="F13" s="18">
        <v>5</v>
      </c>
      <c r="G13" s="72">
        <f t="shared" si="0"/>
        <v>100</v>
      </c>
      <c r="H13" s="20">
        <v>5</v>
      </c>
      <c r="I13" s="72">
        <f t="shared" si="1"/>
        <v>120</v>
      </c>
      <c r="J13" s="20">
        <v>4</v>
      </c>
      <c r="K13" s="72">
        <f t="shared" si="2"/>
        <v>110</v>
      </c>
      <c r="L13" s="20">
        <v>5</v>
      </c>
      <c r="M13" s="72">
        <f t="shared" si="3"/>
        <v>160</v>
      </c>
      <c r="N13" s="74">
        <v>21700</v>
      </c>
      <c r="O13" s="75">
        <f t="shared" si="4"/>
        <v>9</v>
      </c>
      <c r="P13" s="76">
        <f t="shared" si="5"/>
        <v>490</v>
      </c>
      <c r="Q13" s="31">
        <f t="shared" si="6"/>
        <v>9</v>
      </c>
      <c r="R13" s="25" t="str">
        <f t="shared" si="7"/>
        <v/>
      </c>
      <c r="S13" s="26">
        <f t="shared" si="8"/>
        <v>9</v>
      </c>
    </row>
    <row r="14" spans="1:22" x14ac:dyDescent="0.25">
      <c r="A14" s="82">
        <v>45</v>
      </c>
      <c r="B14" s="25" t="s">
        <v>337</v>
      </c>
      <c r="C14" s="25" t="s">
        <v>338</v>
      </c>
      <c r="D14" s="25" t="s">
        <v>324</v>
      </c>
      <c r="E14" s="25" t="s">
        <v>305</v>
      </c>
      <c r="F14" s="18">
        <v>5</v>
      </c>
      <c r="G14" s="72">
        <f t="shared" si="0"/>
        <v>100</v>
      </c>
      <c r="H14" s="20">
        <v>5</v>
      </c>
      <c r="I14" s="72">
        <f t="shared" si="1"/>
        <v>120</v>
      </c>
      <c r="J14" s="20">
        <v>4</v>
      </c>
      <c r="K14" s="72">
        <f t="shared" si="2"/>
        <v>110</v>
      </c>
      <c r="L14" s="20">
        <v>3</v>
      </c>
      <c r="M14" s="72">
        <f t="shared" si="3"/>
        <v>70</v>
      </c>
      <c r="N14" s="74"/>
      <c r="O14" s="75" t="str">
        <f t="shared" si="4"/>
        <v/>
      </c>
      <c r="P14" s="76">
        <f t="shared" si="5"/>
        <v>400</v>
      </c>
      <c r="Q14" s="31">
        <f t="shared" si="6"/>
        <v>10</v>
      </c>
      <c r="R14" s="25" t="str">
        <f t="shared" si="7"/>
        <v/>
      </c>
      <c r="S14" s="26">
        <f t="shared" si="8"/>
        <v>10</v>
      </c>
    </row>
    <row r="15" spans="1:22" x14ac:dyDescent="0.25">
      <c r="A15" s="81">
        <v>40</v>
      </c>
      <c r="B15" s="25" t="s">
        <v>335</v>
      </c>
      <c r="C15" s="25" t="s">
        <v>336</v>
      </c>
      <c r="D15" s="25" t="s">
        <v>324</v>
      </c>
      <c r="E15" s="25" t="s">
        <v>165</v>
      </c>
      <c r="F15" s="18">
        <v>5</v>
      </c>
      <c r="G15" s="72">
        <f t="shared" si="0"/>
        <v>100</v>
      </c>
      <c r="H15" s="20">
        <v>5</v>
      </c>
      <c r="I15" s="72">
        <f t="shared" si="1"/>
        <v>120</v>
      </c>
      <c r="J15" s="20">
        <v>4</v>
      </c>
      <c r="K15" s="72">
        <f t="shared" si="2"/>
        <v>110</v>
      </c>
      <c r="L15" s="20">
        <v>2</v>
      </c>
      <c r="M15" s="72">
        <f t="shared" si="3"/>
        <v>35</v>
      </c>
      <c r="N15" s="74"/>
      <c r="O15" s="75" t="str">
        <f t="shared" si="4"/>
        <v/>
      </c>
      <c r="P15" s="76">
        <f t="shared" si="5"/>
        <v>365</v>
      </c>
      <c r="Q15" s="31">
        <f t="shared" si="6"/>
        <v>11</v>
      </c>
      <c r="R15" s="25" t="str">
        <f t="shared" si="7"/>
        <v/>
      </c>
      <c r="S15" s="26">
        <f t="shared" si="8"/>
        <v>11</v>
      </c>
    </row>
    <row r="16" spans="1:22" x14ac:dyDescent="0.25">
      <c r="A16" s="79">
        <v>44</v>
      </c>
      <c r="B16" s="25" t="s">
        <v>303</v>
      </c>
      <c r="C16" s="25" t="s">
        <v>213</v>
      </c>
      <c r="D16" s="25" t="s">
        <v>324</v>
      </c>
      <c r="E16" s="25" t="s">
        <v>305</v>
      </c>
      <c r="F16" s="18">
        <v>5</v>
      </c>
      <c r="G16" s="72">
        <f t="shared" si="0"/>
        <v>100</v>
      </c>
      <c r="H16" s="20">
        <v>5</v>
      </c>
      <c r="I16" s="72">
        <f t="shared" si="1"/>
        <v>120</v>
      </c>
      <c r="J16" s="20">
        <v>4</v>
      </c>
      <c r="K16" s="72">
        <f t="shared" si="2"/>
        <v>110</v>
      </c>
      <c r="L16" s="20">
        <v>2</v>
      </c>
      <c r="M16" s="72">
        <f t="shared" si="3"/>
        <v>35</v>
      </c>
      <c r="N16" s="74"/>
      <c r="O16" s="75" t="str">
        <f t="shared" si="4"/>
        <v/>
      </c>
      <c r="P16" s="76">
        <f t="shared" si="5"/>
        <v>365</v>
      </c>
      <c r="Q16" s="31">
        <f t="shared" si="6"/>
        <v>11</v>
      </c>
      <c r="R16" s="25" t="str">
        <f t="shared" si="7"/>
        <v/>
      </c>
      <c r="S16" s="26">
        <f t="shared" si="8"/>
        <v>11</v>
      </c>
    </row>
    <row r="17" spans="1:19" x14ac:dyDescent="0.25">
      <c r="A17" s="81">
        <v>34</v>
      </c>
      <c r="B17" s="25" t="s">
        <v>327</v>
      </c>
      <c r="C17" s="25" t="s">
        <v>328</v>
      </c>
      <c r="D17" s="25" t="s">
        <v>324</v>
      </c>
      <c r="E17" s="25" t="s">
        <v>392</v>
      </c>
      <c r="F17" s="18">
        <v>5</v>
      </c>
      <c r="G17" s="72">
        <f t="shared" si="0"/>
        <v>100</v>
      </c>
      <c r="H17" s="20">
        <v>5</v>
      </c>
      <c r="I17" s="72">
        <f t="shared" si="1"/>
        <v>120</v>
      </c>
      <c r="J17" s="20">
        <v>3</v>
      </c>
      <c r="K17" s="72">
        <f t="shared" si="2"/>
        <v>60</v>
      </c>
      <c r="L17" s="20">
        <v>3</v>
      </c>
      <c r="M17" s="72">
        <f t="shared" si="3"/>
        <v>70</v>
      </c>
      <c r="N17" s="74"/>
      <c r="O17" s="75" t="str">
        <f t="shared" si="4"/>
        <v/>
      </c>
      <c r="P17" s="76">
        <f t="shared" si="5"/>
        <v>350</v>
      </c>
      <c r="Q17" s="31">
        <f t="shared" si="6"/>
        <v>13</v>
      </c>
      <c r="R17" s="25" t="str">
        <f t="shared" si="7"/>
        <v/>
      </c>
      <c r="S17" s="26">
        <f t="shared" si="8"/>
        <v>13</v>
      </c>
    </row>
    <row r="18" spans="1:19" x14ac:dyDescent="0.25">
      <c r="A18" s="79">
        <v>46</v>
      </c>
      <c r="B18" s="25" t="s">
        <v>110</v>
      </c>
      <c r="C18" s="25" t="s">
        <v>339</v>
      </c>
      <c r="D18" s="25" t="s">
        <v>324</v>
      </c>
      <c r="E18" s="25" t="s">
        <v>305</v>
      </c>
      <c r="F18" s="18">
        <v>5</v>
      </c>
      <c r="G18" s="72">
        <f t="shared" si="0"/>
        <v>100</v>
      </c>
      <c r="H18" s="20">
        <v>5</v>
      </c>
      <c r="I18" s="72">
        <f t="shared" si="1"/>
        <v>120</v>
      </c>
      <c r="J18" s="20">
        <v>4</v>
      </c>
      <c r="K18" s="72">
        <f t="shared" si="2"/>
        <v>110</v>
      </c>
      <c r="L18" s="20">
        <v>1</v>
      </c>
      <c r="M18" s="72">
        <f t="shared" si="3"/>
        <v>10</v>
      </c>
      <c r="N18" s="74"/>
      <c r="O18" s="75" t="str">
        <f t="shared" si="4"/>
        <v/>
      </c>
      <c r="P18" s="76">
        <f t="shared" si="5"/>
        <v>340</v>
      </c>
      <c r="Q18" s="31">
        <f t="shared" si="6"/>
        <v>14</v>
      </c>
      <c r="R18" s="25" t="str">
        <f t="shared" si="7"/>
        <v/>
      </c>
      <c r="S18" s="26">
        <f t="shared" si="8"/>
        <v>14</v>
      </c>
    </row>
    <row r="19" spans="1:19" x14ac:dyDescent="0.25">
      <c r="A19" s="81">
        <v>58</v>
      </c>
      <c r="B19" s="25" t="s">
        <v>354</v>
      </c>
      <c r="C19" s="25" t="s">
        <v>355</v>
      </c>
      <c r="D19" s="25" t="s">
        <v>324</v>
      </c>
      <c r="E19" s="25" t="s">
        <v>313</v>
      </c>
      <c r="F19" s="18">
        <v>5</v>
      </c>
      <c r="G19" s="72">
        <f t="shared" si="0"/>
        <v>100</v>
      </c>
      <c r="H19" s="20">
        <v>5</v>
      </c>
      <c r="I19" s="72">
        <f t="shared" si="1"/>
        <v>120</v>
      </c>
      <c r="J19" s="20">
        <v>3</v>
      </c>
      <c r="K19" s="72">
        <f t="shared" si="2"/>
        <v>60</v>
      </c>
      <c r="L19" s="20">
        <v>2</v>
      </c>
      <c r="M19" s="72">
        <f t="shared" si="3"/>
        <v>35</v>
      </c>
      <c r="N19" s="74"/>
      <c r="O19" s="75" t="str">
        <f t="shared" si="4"/>
        <v/>
      </c>
      <c r="P19" s="76">
        <f t="shared" si="5"/>
        <v>315</v>
      </c>
      <c r="Q19" s="31">
        <f t="shared" si="6"/>
        <v>15</v>
      </c>
      <c r="R19" s="25" t="str">
        <f t="shared" si="7"/>
        <v/>
      </c>
      <c r="S19" s="26">
        <f t="shared" si="8"/>
        <v>15</v>
      </c>
    </row>
    <row r="20" spans="1:19" x14ac:dyDescent="0.25">
      <c r="A20" s="79">
        <v>60</v>
      </c>
      <c r="B20" s="25" t="s">
        <v>358</v>
      </c>
      <c r="C20" s="25" t="s">
        <v>130</v>
      </c>
      <c r="D20" s="25" t="s">
        <v>324</v>
      </c>
      <c r="E20" s="25" t="s">
        <v>313</v>
      </c>
      <c r="F20" s="18">
        <v>5</v>
      </c>
      <c r="G20" s="72">
        <f t="shared" si="0"/>
        <v>100</v>
      </c>
      <c r="H20" s="20">
        <v>5</v>
      </c>
      <c r="I20" s="72">
        <f t="shared" si="1"/>
        <v>120</v>
      </c>
      <c r="J20" s="20">
        <v>3</v>
      </c>
      <c r="K20" s="72">
        <f t="shared" si="2"/>
        <v>60</v>
      </c>
      <c r="L20" s="20">
        <v>2</v>
      </c>
      <c r="M20" s="72">
        <f t="shared" si="3"/>
        <v>35</v>
      </c>
      <c r="N20" s="74"/>
      <c r="O20" s="75" t="str">
        <f t="shared" si="4"/>
        <v/>
      </c>
      <c r="P20" s="76">
        <f t="shared" si="5"/>
        <v>315</v>
      </c>
      <c r="Q20" s="31">
        <f t="shared" si="6"/>
        <v>15</v>
      </c>
      <c r="R20" s="25" t="str">
        <f t="shared" si="7"/>
        <v/>
      </c>
      <c r="S20" s="26">
        <f t="shared" si="8"/>
        <v>15</v>
      </c>
    </row>
    <row r="21" spans="1:19" x14ac:dyDescent="0.25">
      <c r="A21" s="81">
        <v>54</v>
      </c>
      <c r="B21" s="25" t="s">
        <v>347</v>
      </c>
      <c r="C21" s="25" t="s">
        <v>348</v>
      </c>
      <c r="D21" s="25" t="s">
        <v>324</v>
      </c>
      <c r="E21" s="25" t="s">
        <v>310</v>
      </c>
      <c r="F21" s="18">
        <v>5</v>
      </c>
      <c r="G21" s="72">
        <f t="shared" si="0"/>
        <v>100</v>
      </c>
      <c r="H21" s="20">
        <v>5</v>
      </c>
      <c r="I21" s="72">
        <f t="shared" si="1"/>
        <v>120</v>
      </c>
      <c r="J21" s="20">
        <v>1</v>
      </c>
      <c r="K21" s="72">
        <f t="shared" si="2"/>
        <v>10</v>
      </c>
      <c r="L21" s="20">
        <v>2</v>
      </c>
      <c r="M21" s="72">
        <f t="shared" si="3"/>
        <v>35</v>
      </c>
      <c r="N21" s="74"/>
      <c r="O21" s="75" t="str">
        <f t="shared" si="4"/>
        <v/>
      </c>
      <c r="P21" s="76">
        <f t="shared" si="5"/>
        <v>265</v>
      </c>
      <c r="Q21" s="31">
        <f t="shared" si="6"/>
        <v>17</v>
      </c>
      <c r="R21" s="25" t="str">
        <f t="shared" si="7"/>
        <v/>
      </c>
      <c r="S21" s="26">
        <f t="shared" si="8"/>
        <v>17</v>
      </c>
    </row>
    <row r="22" spans="1:19" x14ac:dyDescent="0.25">
      <c r="A22" s="82">
        <v>31</v>
      </c>
      <c r="B22" s="25" t="s">
        <v>323</v>
      </c>
      <c r="C22" s="25" t="s">
        <v>195</v>
      </c>
      <c r="D22" s="25" t="s">
        <v>324</v>
      </c>
      <c r="E22" s="25" t="s">
        <v>392</v>
      </c>
      <c r="F22" s="18">
        <v>5</v>
      </c>
      <c r="G22" s="72">
        <f t="shared" si="0"/>
        <v>100</v>
      </c>
      <c r="H22" s="20">
        <v>5</v>
      </c>
      <c r="I22" s="72">
        <v>120</v>
      </c>
      <c r="J22" s="20">
        <v>2</v>
      </c>
      <c r="K22" s="72">
        <f t="shared" si="2"/>
        <v>30</v>
      </c>
      <c r="L22" s="20">
        <v>1</v>
      </c>
      <c r="M22" s="72">
        <f t="shared" si="3"/>
        <v>10</v>
      </c>
      <c r="N22" s="74"/>
      <c r="O22" s="75" t="str">
        <f t="shared" si="4"/>
        <v/>
      </c>
      <c r="P22" s="76">
        <f t="shared" si="5"/>
        <v>260</v>
      </c>
      <c r="Q22" s="31">
        <f t="shared" si="6"/>
        <v>18</v>
      </c>
      <c r="R22" s="25" t="str">
        <f t="shared" si="7"/>
        <v/>
      </c>
      <c r="S22" s="26">
        <f t="shared" si="8"/>
        <v>18</v>
      </c>
    </row>
    <row r="23" spans="1:19" x14ac:dyDescent="0.25">
      <c r="A23" s="81">
        <v>32</v>
      </c>
      <c r="B23" s="25" t="s">
        <v>325</v>
      </c>
      <c r="C23" s="25" t="s">
        <v>326</v>
      </c>
      <c r="D23" s="25" t="s">
        <v>324</v>
      </c>
      <c r="E23" s="25" t="s">
        <v>392</v>
      </c>
      <c r="F23" s="18">
        <v>5</v>
      </c>
      <c r="G23" s="72">
        <f t="shared" si="0"/>
        <v>100</v>
      </c>
      <c r="H23" s="20">
        <v>5</v>
      </c>
      <c r="I23" s="72">
        <f>IF(H23=1,10,IF(H23=2,25,IF(H23=3,50,IF(H23=4,90,IF(H23=5,120,"")))))</f>
        <v>120</v>
      </c>
      <c r="J23" s="20">
        <v>2</v>
      </c>
      <c r="K23" s="72">
        <f t="shared" si="2"/>
        <v>30</v>
      </c>
      <c r="L23" s="20">
        <v>1</v>
      </c>
      <c r="M23" s="72">
        <f t="shared" si="3"/>
        <v>10</v>
      </c>
      <c r="N23" s="74"/>
      <c r="O23" s="75" t="str">
        <f t="shared" si="4"/>
        <v/>
      </c>
      <c r="P23" s="76">
        <f t="shared" si="5"/>
        <v>260</v>
      </c>
      <c r="Q23" s="31">
        <f t="shared" si="6"/>
        <v>18</v>
      </c>
      <c r="R23" s="25" t="str">
        <f t="shared" si="7"/>
        <v/>
      </c>
      <c r="S23" s="26">
        <f t="shared" si="8"/>
        <v>18</v>
      </c>
    </row>
    <row r="24" spans="1:19" x14ac:dyDescent="0.25">
      <c r="A24" s="79">
        <v>38</v>
      </c>
      <c r="B24" s="25" t="s">
        <v>333</v>
      </c>
      <c r="C24" s="25" t="s">
        <v>334</v>
      </c>
      <c r="D24" s="25" t="s">
        <v>324</v>
      </c>
      <c r="E24" s="25" t="s">
        <v>165</v>
      </c>
      <c r="F24" s="18">
        <v>5</v>
      </c>
      <c r="G24" s="72">
        <f t="shared" si="0"/>
        <v>100</v>
      </c>
      <c r="H24" s="20">
        <v>5</v>
      </c>
      <c r="I24" s="72">
        <f>IF(H24=1,10,IF(H24=2,25,IF(H24=3,50,IF(H24=4,90,IF(H24=5,120,"")))))</f>
        <v>120</v>
      </c>
      <c r="J24" s="20">
        <v>2</v>
      </c>
      <c r="K24" s="72">
        <f t="shared" si="2"/>
        <v>30</v>
      </c>
      <c r="L24" s="20">
        <v>1</v>
      </c>
      <c r="M24" s="72">
        <f t="shared" si="3"/>
        <v>10</v>
      </c>
      <c r="N24" s="74"/>
      <c r="O24" s="75" t="str">
        <f t="shared" si="4"/>
        <v/>
      </c>
      <c r="P24" s="76">
        <f t="shared" si="5"/>
        <v>260</v>
      </c>
      <c r="Q24" s="31">
        <f t="shared" si="6"/>
        <v>18</v>
      </c>
      <c r="R24" s="25" t="str">
        <f t="shared" si="7"/>
        <v/>
      </c>
      <c r="S24" s="26">
        <f t="shared" si="8"/>
        <v>18</v>
      </c>
    </row>
    <row r="25" spans="1:19" x14ac:dyDescent="0.25">
      <c r="A25" s="69">
        <v>51</v>
      </c>
      <c r="B25" s="25" t="s">
        <v>47</v>
      </c>
      <c r="C25" s="25" t="s">
        <v>215</v>
      </c>
      <c r="D25" s="25" t="s">
        <v>324</v>
      </c>
      <c r="E25" s="25" t="s">
        <v>310</v>
      </c>
      <c r="F25" s="18">
        <v>5</v>
      </c>
      <c r="G25" s="72">
        <f t="shared" si="0"/>
        <v>100</v>
      </c>
      <c r="H25" s="20">
        <v>5</v>
      </c>
      <c r="I25" s="72">
        <f>IF(H25=1,10,IF(H25=2,25,IF(H25=3,50,IF(H25=4,90,IF(H25=5,120,"")))))</f>
        <v>120</v>
      </c>
      <c r="J25" s="20">
        <v>2</v>
      </c>
      <c r="K25" s="72">
        <f t="shared" si="2"/>
        <v>30</v>
      </c>
      <c r="L25" s="20">
        <v>1</v>
      </c>
      <c r="M25" s="72">
        <f t="shared" si="3"/>
        <v>10</v>
      </c>
      <c r="N25" s="74"/>
      <c r="O25" s="75" t="str">
        <f t="shared" si="4"/>
        <v/>
      </c>
      <c r="P25" s="76">
        <f t="shared" si="5"/>
        <v>260</v>
      </c>
      <c r="Q25" s="31">
        <f t="shared" si="6"/>
        <v>18</v>
      </c>
      <c r="R25" s="25" t="str">
        <f t="shared" si="7"/>
        <v/>
      </c>
      <c r="S25" s="26">
        <f t="shared" si="8"/>
        <v>18</v>
      </c>
    </row>
    <row r="26" spans="1:19" x14ac:dyDescent="0.25">
      <c r="A26" s="82">
        <v>59</v>
      </c>
      <c r="B26" s="25" t="s">
        <v>356</v>
      </c>
      <c r="C26" s="25" t="s">
        <v>357</v>
      </c>
      <c r="D26" s="25" t="s">
        <v>324</v>
      </c>
      <c r="E26" s="25" t="s">
        <v>313</v>
      </c>
      <c r="F26" s="18">
        <v>5</v>
      </c>
      <c r="G26" s="72">
        <f t="shared" si="0"/>
        <v>100</v>
      </c>
      <c r="H26" s="20">
        <v>5</v>
      </c>
      <c r="I26" s="72">
        <f>IF(H26=1,10,IF(H26=2,25,IF(H26=3,50,IF(H26=4,90,IF(H26=5,120,"")))))</f>
        <v>120</v>
      </c>
      <c r="J26" s="20">
        <v>1</v>
      </c>
      <c r="K26" s="72">
        <f t="shared" si="2"/>
        <v>10</v>
      </c>
      <c r="L26" s="20">
        <v>1</v>
      </c>
      <c r="M26" s="72">
        <f t="shared" si="3"/>
        <v>10</v>
      </c>
      <c r="N26" s="74"/>
      <c r="O26" s="75" t="str">
        <f t="shared" si="4"/>
        <v/>
      </c>
      <c r="P26" s="76">
        <f t="shared" si="5"/>
        <v>240</v>
      </c>
      <c r="Q26" s="31">
        <f t="shared" si="6"/>
        <v>22</v>
      </c>
      <c r="R26" s="25" t="str">
        <f t="shared" si="7"/>
        <v/>
      </c>
      <c r="S26" s="26">
        <f t="shared" si="8"/>
        <v>22</v>
      </c>
    </row>
    <row r="27" spans="1:19" x14ac:dyDescent="0.25">
      <c r="A27" s="69">
        <v>63</v>
      </c>
      <c r="B27" s="25" t="s">
        <v>361</v>
      </c>
      <c r="C27" s="25" t="s">
        <v>362</v>
      </c>
      <c r="D27" s="25" t="s">
        <v>324</v>
      </c>
      <c r="E27" s="25" t="s">
        <v>360</v>
      </c>
      <c r="F27" s="18">
        <v>5</v>
      </c>
      <c r="G27" s="72">
        <f t="shared" si="0"/>
        <v>100</v>
      </c>
      <c r="H27" s="20">
        <v>2</v>
      </c>
      <c r="I27" s="72">
        <f>IF(H27=1,10,IF(H27=2,25,IF(H27=3,50,IF(H27=4,90,IF(H27=5,120,"")))))</f>
        <v>25</v>
      </c>
      <c r="J27" s="20">
        <v>1</v>
      </c>
      <c r="K27" s="72">
        <f t="shared" si="2"/>
        <v>10</v>
      </c>
      <c r="L27" s="20">
        <v>1</v>
      </c>
      <c r="M27" s="72">
        <f t="shared" si="3"/>
        <v>10</v>
      </c>
      <c r="N27" s="74"/>
      <c r="O27" s="75" t="str">
        <f t="shared" si="4"/>
        <v/>
      </c>
      <c r="P27" s="76">
        <f t="shared" si="5"/>
        <v>145</v>
      </c>
      <c r="Q27" s="31">
        <f t="shared" si="6"/>
        <v>23</v>
      </c>
      <c r="R27" s="25" t="str">
        <f t="shared" si="7"/>
        <v/>
      </c>
      <c r="S27" s="26">
        <f t="shared" si="8"/>
        <v>23</v>
      </c>
    </row>
  </sheetData>
  <sortState ref="A5:S37">
    <sortCondition ref="S5:S37"/>
    <sortCondition ref="O5:O37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workbookViewId="0">
      <selection activeCell="E12" sqref="E12"/>
    </sheetView>
  </sheetViews>
  <sheetFormatPr baseColWidth="10" defaultColWidth="10.7109375" defaultRowHeight="15" x14ac:dyDescent="0.25"/>
  <cols>
    <col min="1" max="1" width="5.140625" customWidth="1"/>
    <col min="2" max="2" width="19.42578125" customWidth="1"/>
    <col min="3" max="3" width="8" customWidth="1"/>
    <col min="4" max="4" width="3.7109375" customWidth="1"/>
    <col min="5" max="5" width="35.42578125" customWidth="1"/>
    <col min="6" max="6" width="6.7109375" style="45" customWidth="1"/>
    <col min="7" max="7" width="5.42578125" customWidth="1"/>
    <col min="8" max="8" width="6.7109375" customWidth="1"/>
    <col min="9" max="9" width="5.42578125" customWidth="1"/>
    <col min="10" max="10" width="6.7109375" customWidth="1"/>
    <col min="11" max="11" width="5.42578125" customWidth="1"/>
    <col min="12" max="12" width="6.7109375" customWidth="1"/>
    <col min="13" max="13" width="5.28515625" customWidth="1"/>
    <col min="14" max="14" width="7.28515625" customWidth="1"/>
    <col min="15" max="15" width="5.7109375" customWidth="1"/>
    <col min="16" max="16" width="6" customWidth="1"/>
    <col min="17" max="17" width="4.85546875" hidden="1" customWidth="1"/>
    <col min="18" max="18" width="5" hidden="1" customWidth="1"/>
    <col min="19" max="19" width="4.85546875" style="6" customWidth="1"/>
  </cols>
  <sheetData>
    <row r="1" spans="1:21" ht="24" x14ac:dyDescent="0.45">
      <c r="A1" s="99" t="s">
        <v>363</v>
      </c>
      <c r="B1" s="99"/>
      <c r="C1" s="99"/>
      <c r="D1" s="99"/>
      <c r="E1" s="99"/>
      <c r="F1" s="100" t="s">
        <v>167</v>
      </c>
      <c r="G1" s="100"/>
      <c r="H1" s="100"/>
      <c r="I1" s="100"/>
      <c r="J1" s="100"/>
      <c r="K1" s="100"/>
      <c r="L1" s="100"/>
      <c r="M1" s="100"/>
      <c r="N1" s="100"/>
      <c r="S1" s="56"/>
      <c r="T1" s="57"/>
      <c r="U1" s="57"/>
    </row>
    <row r="2" spans="1:21" ht="24" x14ac:dyDescent="0.45">
      <c r="A2" s="99" t="s">
        <v>1</v>
      </c>
      <c r="B2" s="99"/>
      <c r="C2" s="99"/>
      <c r="D2" s="99"/>
      <c r="E2" s="99"/>
      <c r="F2" s="58" t="s">
        <v>168</v>
      </c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1" ht="16.5" x14ac:dyDescent="0.3">
      <c r="A3" s="62"/>
      <c r="B3" s="57"/>
      <c r="C3" s="57"/>
      <c r="D3" s="57"/>
      <c r="E3" s="57"/>
      <c r="F3" s="97" t="s">
        <v>2</v>
      </c>
      <c r="G3" s="97"/>
      <c r="H3" s="98" t="s">
        <v>3</v>
      </c>
      <c r="I3" s="98"/>
      <c r="J3" s="98" t="s">
        <v>4</v>
      </c>
      <c r="K3" s="98"/>
      <c r="L3" s="97" t="s">
        <v>5</v>
      </c>
      <c r="M3" s="97"/>
      <c r="N3" s="97"/>
      <c r="O3" s="97"/>
      <c r="P3" s="62"/>
      <c r="Q3" s="62"/>
      <c r="R3" s="57"/>
      <c r="S3" s="56"/>
      <c r="T3" s="57"/>
      <c r="U3" s="57"/>
    </row>
    <row r="4" spans="1:21" ht="63.75" x14ac:dyDescent="0.3">
      <c r="A4" s="63" t="s">
        <v>6</v>
      </c>
      <c r="B4" s="64" t="s">
        <v>7</v>
      </c>
      <c r="C4" s="64" t="s">
        <v>8</v>
      </c>
      <c r="D4" s="63" t="s">
        <v>9</v>
      </c>
      <c r="E4" s="64" t="s">
        <v>10</v>
      </c>
      <c r="F4" s="65" t="s">
        <v>11</v>
      </c>
      <c r="G4" s="66" t="s">
        <v>12</v>
      </c>
      <c r="H4" s="65" t="s">
        <v>11</v>
      </c>
      <c r="I4" s="66" t="s">
        <v>12</v>
      </c>
      <c r="J4" s="65" t="s">
        <v>11</v>
      </c>
      <c r="K4" s="66" t="s">
        <v>12</v>
      </c>
      <c r="L4" s="65" t="s">
        <v>11</v>
      </c>
      <c r="M4" s="66" t="s">
        <v>12</v>
      </c>
      <c r="N4" s="66" t="s">
        <v>13</v>
      </c>
      <c r="O4" s="66" t="s">
        <v>169</v>
      </c>
      <c r="P4" s="67" t="s">
        <v>15</v>
      </c>
      <c r="Q4" s="25"/>
      <c r="R4" s="14"/>
      <c r="S4" s="8" t="s">
        <v>16</v>
      </c>
      <c r="T4" s="57"/>
      <c r="U4" s="57"/>
    </row>
    <row r="5" spans="1:21" x14ac:dyDescent="0.25">
      <c r="A5" s="69">
        <v>80</v>
      </c>
      <c r="B5" s="17" t="s">
        <v>375</v>
      </c>
      <c r="C5" s="17" t="s">
        <v>376</v>
      </c>
      <c r="D5" s="17" t="s">
        <v>366</v>
      </c>
      <c r="E5" s="17" t="s">
        <v>310</v>
      </c>
      <c r="F5" s="18">
        <v>5</v>
      </c>
      <c r="G5" s="72">
        <f t="shared" ref="G5:G12" si="0">IF(F5=1,10,IF(F5=2,20,IF(F5=3,40,IF(F5=4,70,IF(F5=5,100,"")))))</f>
        <v>100</v>
      </c>
      <c r="H5" s="77">
        <v>5</v>
      </c>
      <c r="I5" s="72">
        <f t="shared" ref="I5:I12" si="1">IF(H5=1,10,IF(H5=2,25,IF(H5=3,50,IF(H5=4,90,IF(H5=5,120,"")))))</f>
        <v>120</v>
      </c>
      <c r="J5" s="77">
        <v>5</v>
      </c>
      <c r="K5" s="72">
        <f t="shared" ref="K5:K12" si="2">IF(J5=1,10,IF(J5=2,30,IF(J5=3,60,IF(J5=4,110,IF(J5=5,140,"")))))</f>
        <v>140</v>
      </c>
      <c r="L5" s="77">
        <v>5</v>
      </c>
      <c r="M5" s="72">
        <f t="shared" ref="M5:M12" si="3">IF(L5=1,10,IF(L5=2,35,IF(L5=3,70,IF(L5=4,130,IF(L5=5,160,"")))))</f>
        <v>160</v>
      </c>
      <c r="N5" s="74">
        <v>4475</v>
      </c>
      <c r="O5" s="75">
        <f t="shared" ref="O5:O12" si="4">IF(N5="","",RANK(N5,$N$5:$N$12,1))</f>
        <v>1</v>
      </c>
      <c r="P5" s="76">
        <f t="shared" ref="P5:P12" si="5">SUM(G5,I5,K5,M5)</f>
        <v>520</v>
      </c>
      <c r="Q5" s="31">
        <f t="shared" ref="Q5:Q12" si="6">IF(P5=0,"",RANK(P5,$P$5:$P$12,0))</f>
        <v>1</v>
      </c>
      <c r="R5" s="25">
        <f t="shared" ref="R5:R12" si="7">IF(Q5=1,O5,"")</f>
        <v>1</v>
      </c>
      <c r="S5" s="26">
        <f t="shared" ref="S5:S12" si="8">IF(R5="",Q5,RANK(R5,$R$5:$R$12,1))</f>
        <v>1</v>
      </c>
    </row>
    <row r="6" spans="1:21" x14ac:dyDescent="0.25">
      <c r="A6" s="79">
        <v>76</v>
      </c>
      <c r="B6" s="25" t="s">
        <v>370</v>
      </c>
      <c r="C6" s="25" t="s">
        <v>371</v>
      </c>
      <c r="D6" s="25" t="s">
        <v>366</v>
      </c>
      <c r="E6" s="25" t="s">
        <v>300</v>
      </c>
      <c r="F6" s="18">
        <v>5</v>
      </c>
      <c r="G6" s="72">
        <f t="shared" si="0"/>
        <v>100</v>
      </c>
      <c r="H6" s="77">
        <v>5</v>
      </c>
      <c r="I6" s="72">
        <f t="shared" si="1"/>
        <v>120</v>
      </c>
      <c r="J6" s="77">
        <v>5</v>
      </c>
      <c r="K6" s="72">
        <f t="shared" si="2"/>
        <v>140</v>
      </c>
      <c r="L6" s="77">
        <v>5</v>
      </c>
      <c r="M6" s="72">
        <f t="shared" si="3"/>
        <v>160</v>
      </c>
      <c r="N6" s="74">
        <v>10100</v>
      </c>
      <c r="O6" s="75">
        <f t="shared" si="4"/>
        <v>2</v>
      </c>
      <c r="P6" s="76">
        <f t="shared" si="5"/>
        <v>520</v>
      </c>
      <c r="Q6" s="31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25">
      <c r="A7" s="81">
        <v>81</v>
      </c>
      <c r="B7" s="25" t="s">
        <v>377</v>
      </c>
      <c r="C7" s="25" t="s">
        <v>378</v>
      </c>
      <c r="D7" s="25" t="s">
        <v>366</v>
      </c>
      <c r="E7" s="25" t="s">
        <v>310</v>
      </c>
      <c r="F7" s="18">
        <v>5</v>
      </c>
      <c r="G7" s="72">
        <f t="shared" si="0"/>
        <v>100</v>
      </c>
      <c r="H7" s="77">
        <v>5</v>
      </c>
      <c r="I7" s="72">
        <f t="shared" si="1"/>
        <v>120</v>
      </c>
      <c r="J7" s="77">
        <v>5</v>
      </c>
      <c r="K7" s="72">
        <f t="shared" si="2"/>
        <v>140</v>
      </c>
      <c r="L7" s="77">
        <v>5</v>
      </c>
      <c r="M7" s="72">
        <f t="shared" si="3"/>
        <v>160</v>
      </c>
      <c r="N7" s="74">
        <v>10300</v>
      </c>
      <c r="O7" s="75">
        <f t="shared" si="4"/>
        <v>3</v>
      </c>
      <c r="P7" s="76">
        <f t="shared" si="5"/>
        <v>520</v>
      </c>
      <c r="Q7" s="31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25">
      <c r="A8" s="82">
        <v>71</v>
      </c>
      <c r="B8" s="25" t="s">
        <v>364</v>
      </c>
      <c r="C8" s="25" t="s">
        <v>365</v>
      </c>
      <c r="D8" s="25" t="s">
        <v>366</v>
      </c>
      <c r="E8" s="25" t="s">
        <v>392</v>
      </c>
      <c r="F8" s="18">
        <v>5</v>
      </c>
      <c r="G8" s="72">
        <f t="shared" si="0"/>
        <v>100</v>
      </c>
      <c r="H8" s="20">
        <v>5</v>
      </c>
      <c r="I8" s="72">
        <f t="shared" si="1"/>
        <v>120</v>
      </c>
      <c r="J8" s="20">
        <v>5</v>
      </c>
      <c r="K8" s="72">
        <f t="shared" si="2"/>
        <v>140</v>
      </c>
      <c r="L8" s="20">
        <v>5</v>
      </c>
      <c r="M8" s="72">
        <f t="shared" si="3"/>
        <v>160</v>
      </c>
      <c r="N8" s="74">
        <v>20741</v>
      </c>
      <c r="O8" s="75">
        <f t="shared" si="4"/>
        <v>4</v>
      </c>
      <c r="P8" s="76">
        <f t="shared" si="5"/>
        <v>520</v>
      </c>
      <c r="Q8" s="31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25">
      <c r="A9" s="69">
        <v>73</v>
      </c>
      <c r="B9" s="25" t="s">
        <v>369</v>
      </c>
      <c r="C9" s="25" t="s">
        <v>44</v>
      </c>
      <c r="D9" s="25" t="s">
        <v>366</v>
      </c>
      <c r="E9" s="25" t="s">
        <v>165</v>
      </c>
      <c r="F9" s="18">
        <v>5</v>
      </c>
      <c r="G9" s="72">
        <f t="shared" si="0"/>
        <v>100</v>
      </c>
      <c r="H9" s="77">
        <v>5</v>
      </c>
      <c r="I9" s="72">
        <f t="shared" si="1"/>
        <v>120</v>
      </c>
      <c r="J9" s="77">
        <v>5</v>
      </c>
      <c r="K9" s="72">
        <f t="shared" si="2"/>
        <v>140</v>
      </c>
      <c r="L9" s="77">
        <v>3</v>
      </c>
      <c r="M9" s="72">
        <f t="shared" si="3"/>
        <v>70</v>
      </c>
      <c r="N9" s="74"/>
      <c r="O9" s="75" t="str">
        <f t="shared" si="4"/>
        <v/>
      </c>
      <c r="P9" s="76">
        <f t="shared" si="5"/>
        <v>430</v>
      </c>
      <c r="Q9" s="31">
        <f t="shared" si="6"/>
        <v>5</v>
      </c>
      <c r="R9" s="25" t="str">
        <f t="shared" si="7"/>
        <v/>
      </c>
      <c r="S9" s="26">
        <f t="shared" si="8"/>
        <v>5</v>
      </c>
    </row>
    <row r="10" spans="1:21" x14ac:dyDescent="0.25">
      <c r="A10" s="82">
        <v>78</v>
      </c>
      <c r="B10" s="25" t="s">
        <v>372</v>
      </c>
      <c r="C10" s="25" t="s">
        <v>373</v>
      </c>
      <c r="D10" s="25" t="s">
        <v>366</v>
      </c>
      <c r="E10" s="25" t="s">
        <v>300</v>
      </c>
      <c r="F10" s="18">
        <v>5</v>
      </c>
      <c r="G10" s="72">
        <f t="shared" si="0"/>
        <v>100</v>
      </c>
      <c r="H10" s="77">
        <v>5</v>
      </c>
      <c r="I10" s="72">
        <f t="shared" si="1"/>
        <v>120</v>
      </c>
      <c r="J10" s="77">
        <v>5</v>
      </c>
      <c r="K10" s="72">
        <f t="shared" si="2"/>
        <v>140</v>
      </c>
      <c r="L10" s="77">
        <v>3</v>
      </c>
      <c r="M10" s="72">
        <f t="shared" si="3"/>
        <v>70</v>
      </c>
      <c r="N10" s="74"/>
      <c r="O10" s="75" t="str">
        <f t="shared" si="4"/>
        <v/>
      </c>
      <c r="P10" s="76">
        <f t="shared" si="5"/>
        <v>430</v>
      </c>
      <c r="Q10" s="31">
        <f t="shared" si="6"/>
        <v>5</v>
      </c>
      <c r="R10" s="25" t="str">
        <f t="shared" si="7"/>
        <v/>
      </c>
      <c r="S10" s="26">
        <f t="shared" si="8"/>
        <v>5</v>
      </c>
    </row>
    <row r="11" spans="1:21" x14ac:dyDescent="0.25">
      <c r="A11" s="81">
        <v>79</v>
      </c>
      <c r="B11" s="25" t="s">
        <v>374</v>
      </c>
      <c r="C11" s="25" t="s">
        <v>258</v>
      </c>
      <c r="D11" s="25" t="s">
        <v>366</v>
      </c>
      <c r="E11" s="25" t="s">
        <v>310</v>
      </c>
      <c r="F11" s="18">
        <v>5</v>
      </c>
      <c r="G11" s="72">
        <f t="shared" si="0"/>
        <v>100</v>
      </c>
      <c r="H11" s="77">
        <v>5</v>
      </c>
      <c r="I11" s="72">
        <f t="shared" si="1"/>
        <v>120</v>
      </c>
      <c r="J11" s="77">
        <v>5</v>
      </c>
      <c r="K11" s="72">
        <f t="shared" si="2"/>
        <v>140</v>
      </c>
      <c r="L11" s="77">
        <v>1</v>
      </c>
      <c r="M11" s="72">
        <f t="shared" si="3"/>
        <v>10</v>
      </c>
      <c r="N11" s="74"/>
      <c r="O11" s="75" t="str">
        <f t="shared" si="4"/>
        <v/>
      </c>
      <c r="P11" s="76">
        <f t="shared" si="5"/>
        <v>370</v>
      </c>
      <c r="Q11" s="31">
        <f t="shared" si="6"/>
        <v>7</v>
      </c>
      <c r="R11" s="25" t="str">
        <f t="shared" si="7"/>
        <v/>
      </c>
      <c r="S11" s="26">
        <f t="shared" si="8"/>
        <v>7</v>
      </c>
    </row>
    <row r="12" spans="1:21" x14ac:dyDescent="0.25">
      <c r="A12" s="81">
        <v>72</v>
      </c>
      <c r="B12" s="25" t="s">
        <v>367</v>
      </c>
      <c r="C12" s="25" t="s">
        <v>368</v>
      </c>
      <c r="D12" s="25" t="s">
        <v>366</v>
      </c>
      <c r="E12" s="25" t="s">
        <v>392</v>
      </c>
      <c r="F12" s="18"/>
      <c r="G12" s="72" t="str">
        <f t="shared" si="0"/>
        <v/>
      </c>
      <c r="H12" s="77">
        <v>5</v>
      </c>
      <c r="I12" s="72">
        <f t="shared" si="1"/>
        <v>120</v>
      </c>
      <c r="J12" s="77"/>
      <c r="K12" s="72" t="str">
        <f t="shared" si="2"/>
        <v/>
      </c>
      <c r="L12" s="77">
        <v>3</v>
      </c>
      <c r="M12" s="72">
        <f t="shared" si="3"/>
        <v>70</v>
      </c>
      <c r="N12" s="74"/>
      <c r="O12" s="75" t="str">
        <f t="shared" si="4"/>
        <v/>
      </c>
      <c r="P12" s="76">
        <f t="shared" si="5"/>
        <v>190</v>
      </c>
      <c r="Q12" s="31">
        <f t="shared" si="6"/>
        <v>8</v>
      </c>
      <c r="R12" s="25" t="str">
        <f t="shared" si="7"/>
        <v/>
      </c>
      <c r="S12" s="26">
        <f t="shared" si="8"/>
        <v>8</v>
      </c>
    </row>
  </sheetData>
  <sortState ref="A5:S16">
    <sortCondition ref="S5:S16"/>
    <sortCondition ref="O5:O16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workbookViewId="0">
      <selection activeCell="T2" sqref="T2"/>
    </sheetView>
  </sheetViews>
  <sheetFormatPr baseColWidth="10" defaultColWidth="10.7109375" defaultRowHeight="15" x14ac:dyDescent="0.25"/>
  <cols>
    <col min="1" max="1" width="3.7109375" customWidth="1"/>
    <col min="2" max="2" width="16.7109375" customWidth="1"/>
    <col min="3" max="3" width="9.85546875" customWidth="1"/>
    <col min="4" max="4" width="3.7109375" customWidth="1"/>
    <col min="5" max="5" width="35.42578125" customWidth="1"/>
    <col min="6" max="6" width="6.7109375" style="45" customWidth="1"/>
    <col min="7" max="7" width="5.28515625" customWidth="1"/>
    <col min="8" max="8" width="6.7109375" customWidth="1"/>
    <col min="9" max="9" width="5.7109375" customWidth="1"/>
    <col min="10" max="10" width="6.7109375" customWidth="1"/>
    <col min="11" max="11" width="5.42578125" customWidth="1"/>
    <col min="12" max="12" width="6.7109375" customWidth="1"/>
    <col min="13" max="13" width="5.7109375" customWidth="1"/>
    <col min="14" max="14" width="8.42578125" customWidth="1"/>
    <col min="15" max="15" width="6.28515625" customWidth="1"/>
    <col min="16" max="16" width="6.140625" customWidth="1"/>
    <col min="17" max="18" width="5" hidden="1" customWidth="1"/>
    <col min="19" max="19" width="4.5703125" style="6" customWidth="1"/>
  </cols>
  <sheetData>
    <row r="1" spans="1:21" ht="24" x14ac:dyDescent="0.45">
      <c r="A1" s="99" t="s">
        <v>379</v>
      </c>
      <c r="B1" s="99"/>
      <c r="C1" s="99"/>
      <c r="D1" s="99"/>
      <c r="E1" s="99"/>
      <c r="F1" s="100"/>
      <c r="G1" s="100"/>
      <c r="H1" s="100"/>
      <c r="I1" s="100"/>
      <c r="J1" s="100"/>
      <c r="K1" s="100"/>
      <c r="L1" s="100"/>
      <c r="M1" s="100"/>
      <c r="N1" s="100"/>
      <c r="S1" s="56"/>
      <c r="T1" s="57"/>
      <c r="U1" s="57"/>
    </row>
    <row r="2" spans="1:21" ht="24" x14ac:dyDescent="0.45">
      <c r="A2" s="99" t="s">
        <v>1</v>
      </c>
      <c r="B2" s="99"/>
      <c r="C2" s="99"/>
      <c r="D2" s="99"/>
      <c r="E2" s="99"/>
      <c r="F2" s="58"/>
      <c r="G2" s="58"/>
      <c r="H2" s="59"/>
      <c r="I2" s="59"/>
      <c r="J2" s="59"/>
      <c r="K2" s="59"/>
      <c r="L2" s="59"/>
      <c r="M2" s="59"/>
      <c r="N2" s="60"/>
      <c r="O2" s="60"/>
      <c r="U2" s="57"/>
    </row>
    <row r="3" spans="1:21" ht="16.5" x14ac:dyDescent="0.3">
      <c r="A3" s="62"/>
      <c r="B3" s="57"/>
      <c r="C3" s="57"/>
      <c r="D3" s="57"/>
      <c r="E3" s="57"/>
      <c r="F3" s="97" t="s">
        <v>2</v>
      </c>
      <c r="G3" s="97"/>
      <c r="H3" s="98" t="s">
        <v>3</v>
      </c>
      <c r="I3" s="98"/>
      <c r="J3" s="98" t="s">
        <v>4</v>
      </c>
      <c r="K3" s="98"/>
      <c r="L3" s="97" t="s">
        <v>5</v>
      </c>
      <c r="M3" s="97"/>
      <c r="N3" s="97"/>
      <c r="O3" s="97"/>
      <c r="P3" s="62"/>
      <c r="Q3" s="62"/>
      <c r="R3" s="57"/>
      <c r="S3" s="56"/>
      <c r="T3" s="57"/>
      <c r="U3" s="57"/>
    </row>
    <row r="4" spans="1:21" ht="63.75" x14ac:dyDescent="0.3">
      <c r="A4" s="63" t="s">
        <v>6</v>
      </c>
      <c r="B4" s="64" t="s">
        <v>7</v>
      </c>
      <c r="C4" s="64" t="s">
        <v>8</v>
      </c>
      <c r="D4" s="63" t="s">
        <v>9</v>
      </c>
      <c r="E4" s="64" t="s">
        <v>10</v>
      </c>
      <c r="F4" s="65" t="s">
        <v>11</v>
      </c>
      <c r="G4" s="66" t="s">
        <v>12</v>
      </c>
      <c r="H4" s="65" t="s">
        <v>11</v>
      </c>
      <c r="I4" s="66" t="s">
        <v>12</v>
      </c>
      <c r="J4" s="65" t="s">
        <v>11</v>
      </c>
      <c r="K4" s="66" t="s">
        <v>12</v>
      </c>
      <c r="L4" s="65" t="s">
        <v>11</v>
      </c>
      <c r="M4" s="66" t="s">
        <v>12</v>
      </c>
      <c r="N4" s="66" t="s">
        <v>13</v>
      </c>
      <c r="O4" s="66" t="s">
        <v>169</v>
      </c>
      <c r="P4" s="67" t="s">
        <v>15</v>
      </c>
      <c r="Q4" s="25"/>
      <c r="R4" s="14"/>
      <c r="S4" s="8" t="s">
        <v>16</v>
      </c>
      <c r="T4" s="57"/>
      <c r="U4" s="57"/>
    </row>
    <row r="5" spans="1:21" x14ac:dyDescent="0.25">
      <c r="A5" s="69">
        <v>98</v>
      </c>
      <c r="B5" s="17" t="s">
        <v>387</v>
      </c>
      <c r="C5" s="17" t="s">
        <v>388</v>
      </c>
      <c r="D5" s="17" t="s">
        <v>380</v>
      </c>
      <c r="E5" s="17" t="s">
        <v>313</v>
      </c>
      <c r="F5" s="18">
        <v>5</v>
      </c>
      <c r="G5" s="72">
        <f t="shared" ref="G5:G12" si="0">IF(F5=1,10,IF(F5=2,20,IF(F5=3,40,IF(F5=4,70,IF(F5=5,100,"")))))</f>
        <v>100</v>
      </c>
      <c r="H5" s="77">
        <v>5</v>
      </c>
      <c r="I5" s="72">
        <f t="shared" ref="I5:I12" si="1">IF(H5=1,10,IF(H5=2,25,IF(H5=3,50,IF(H5=4,90,IF(H5=5,120,"")))))</f>
        <v>120</v>
      </c>
      <c r="J5" s="77">
        <v>5</v>
      </c>
      <c r="K5" s="72">
        <f t="shared" ref="K5:K12" si="2">IF(J5=1,10,IF(J5=2,30,IF(J5=3,60,IF(J5=4,110,IF(J5=5,140,"")))))</f>
        <v>140</v>
      </c>
      <c r="L5" s="77">
        <v>5</v>
      </c>
      <c r="M5" s="72">
        <f t="shared" ref="M5:M12" si="3">IF(L5=1,10,IF(L5=2,35,IF(L5=3,70,IF(L5=4,130,IF(L5=5,160,"")))))</f>
        <v>160</v>
      </c>
      <c r="N5" s="74">
        <v>3706</v>
      </c>
      <c r="O5" s="75">
        <f t="shared" ref="O5:O12" si="4">IF(N5="","",RANK(N5,$N$5:$N$12,1))</f>
        <v>1</v>
      </c>
      <c r="P5" s="76">
        <f t="shared" ref="P5:P12" si="5">SUM(G5,I5,K5,M5)</f>
        <v>520</v>
      </c>
      <c r="Q5" s="31">
        <f t="shared" ref="Q5:Q12" si="6">IF(P5=0,"",RANK(P5,$P$5:$P$12,0))</f>
        <v>1</v>
      </c>
      <c r="R5" s="25">
        <f t="shared" ref="R5:R12" si="7">IF(Q5=1,O5,"")</f>
        <v>1</v>
      </c>
      <c r="S5" s="26">
        <f t="shared" ref="S5:S12" si="8">IF(R5="",Q5,RANK(R5,$R$5:$R$12,1))</f>
        <v>1</v>
      </c>
    </row>
    <row r="6" spans="1:21" x14ac:dyDescent="0.25">
      <c r="A6" s="82">
        <v>88</v>
      </c>
      <c r="B6" s="25" t="s">
        <v>381</v>
      </c>
      <c r="C6" s="25" t="s">
        <v>382</v>
      </c>
      <c r="D6" s="25" t="s">
        <v>380</v>
      </c>
      <c r="E6" s="25" t="s">
        <v>165</v>
      </c>
      <c r="F6" s="18">
        <v>5</v>
      </c>
      <c r="G6" s="72">
        <f t="shared" si="0"/>
        <v>100</v>
      </c>
      <c r="H6" s="77">
        <v>5</v>
      </c>
      <c r="I6" s="72">
        <f t="shared" si="1"/>
        <v>120</v>
      </c>
      <c r="J6" s="77">
        <v>5</v>
      </c>
      <c r="K6" s="72">
        <f t="shared" si="2"/>
        <v>140</v>
      </c>
      <c r="L6" s="77">
        <v>5</v>
      </c>
      <c r="M6" s="72">
        <f t="shared" si="3"/>
        <v>160</v>
      </c>
      <c r="N6" s="74">
        <v>5300</v>
      </c>
      <c r="O6" s="75">
        <f t="shared" si="4"/>
        <v>2</v>
      </c>
      <c r="P6" s="76">
        <f t="shared" si="5"/>
        <v>520</v>
      </c>
      <c r="Q6" s="31">
        <f t="shared" si="6"/>
        <v>1</v>
      </c>
      <c r="R6" s="25">
        <f t="shared" si="7"/>
        <v>2</v>
      </c>
      <c r="S6" s="26">
        <f t="shared" si="8"/>
        <v>2</v>
      </c>
    </row>
    <row r="7" spans="1:21" x14ac:dyDescent="0.25">
      <c r="A7" s="69">
        <v>92</v>
      </c>
      <c r="B7" s="25" t="s">
        <v>384</v>
      </c>
      <c r="C7" s="25" t="s">
        <v>164</v>
      </c>
      <c r="D7" s="25" t="s">
        <v>380</v>
      </c>
      <c r="E7" s="25" t="s">
        <v>300</v>
      </c>
      <c r="F7" s="18">
        <v>5</v>
      </c>
      <c r="G7" s="72">
        <f t="shared" si="0"/>
        <v>100</v>
      </c>
      <c r="H7" s="77">
        <v>5</v>
      </c>
      <c r="I7" s="72">
        <f t="shared" si="1"/>
        <v>120</v>
      </c>
      <c r="J7" s="77">
        <v>5</v>
      </c>
      <c r="K7" s="72">
        <f t="shared" si="2"/>
        <v>140</v>
      </c>
      <c r="L7" s="77">
        <v>5</v>
      </c>
      <c r="M7" s="72">
        <f t="shared" si="3"/>
        <v>160</v>
      </c>
      <c r="N7" s="74">
        <v>5587</v>
      </c>
      <c r="O7" s="75">
        <f t="shared" si="4"/>
        <v>3</v>
      </c>
      <c r="P7" s="76">
        <f t="shared" si="5"/>
        <v>520</v>
      </c>
      <c r="Q7" s="31">
        <f t="shared" si="6"/>
        <v>1</v>
      </c>
      <c r="R7" s="25">
        <f t="shared" si="7"/>
        <v>3</v>
      </c>
      <c r="S7" s="26">
        <f t="shared" si="8"/>
        <v>3</v>
      </c>
    </row>
    <row r="8" spans="1:21" x14ac:dyDescent="0.25">
      <c r="A8" s="82">
        <v>96</v>
      </c>
      <c r="B8" s="25" t="s">
        <v>386</v>
      </c>
      <c r="C8" s="25" t="s">
        <v>184</v>
      </c>
      <c r="D8" s="25" t="s">
        <v>380</v>
      </c>
      <c r="E8" s="25" t="s">
        <v>313</v>
      </c>
      <c r="F8" s="18">
        <v>5</v>
      </c>
      <c r="G8" s="72">
        <f t="shared" si="0"/>
        <v>100</v>
      </c>
      <c r="H8" s="77">
        <v>5</v>
      </c>
      <c r="I8" s="72">
        <f t="shared" si="1"/>
        <v>120</v>
      </c>
      <c r="J8" s="77">
        <v>5</v>
      </c>
      <c r="K8" s="72">
        <f t="shared" si="2"/>
        <v>140</v>
      </c>
      <c r="L8" s="77">
        <v>5</v>
      </c>
      <c r="M8" s="72">
        <f t="shared" si="3"/>
        <v>160</v>
      </c>
      <c r="N8" s="74">
        <v>15500</v>
      </c>
      <c r="O8" s="75">
        <f t="shared" si="4"/>
        <v>4</v>
      </c>
      <c r="P8" s="76">
        <f t="shared" si="5"/>
        <v>520</v>
      </c>
      <c r="Q8" s="31">
        <f t="shared" si="6"/>
        <v>1</v>
      </c>
      <c r="R8" s="25">
        <f t="shared" si="7"/>
        <v>4</v>
      </c>
      <c r="S8" s="26">
        <f t="shared" si="8"/>
        <v>4</v>
      </c>
    </row>
    <row r="9" spans="1:21" x14ac:dyDescent="0.25">
      <c r="A9" s="81">
        <v>93</v>
      </c>
      <c r="B9" s="25" t="s">
        <v>385</v>
      </c>
      <c r="C9" s="25" t="s">
        <v>195</v>
      </c>
      <c r="D9" s="25" t="s">
        <v>380</v>
      </c>
      <c r="E9" s="25" t="s">
        <v>310</v>
      </c>
      <c r="F9" s="18">
        <v>5</v>
      </c>
      <c r="G9" s="72">
        <f t="shared" si="0"/>
        <v>100</v>
      </c>
      <c r="H9" s="77">
        <v>5</v>
      </c>
      <c r="I9" s="72">
        <f t="shared" si="1"/>
        <v>120</v>
      </c>
      <c r="J9" s="77">
        <v>4</v>
      </c>
      <c r="K9" s="72">
        <f t="shared" si="2"/>
        <v>110</v>
      </c>
      <c r="L9" s="77">
        <v>2</v>
      </c>
      <c r="M9" s="72">
        <f t="shared" si="3"/>
        <v>35</v>
      </c>
      <c r="N9" s="74"/>
      <c r="O9" s="75" t="str">
        <f t="shared" si="4"/>
        <v/>
      </c>
      <c r="P9" s="76">
        <f t="shared" si="5"/>
        <v>365</v>
      </c>
      <c r="Q9" s="31">
        <f t="shared" si="6"/>
        <v>5</v>
      </c>
      <c r="R9" s="25" t="str">
        <f t="shared" si="7"/>
        <v/>
      </c>
      <c r="S9" s="26">
        <f t="shared" si="8"/>
        <v>5</v>
      </c>
    </row>
    <row r="10" spans="1:21" x14ac:dyDescent="0.25">
      <c r="A10" s="82">
        <v>90</v>
      </c>
      <c r="B10" s="25" t="s">
        <v>383</v>
      </c>
      <c r="C10" s="25" t="s">
        <v>150</v>
      </c>
      <c r="D10" s="25" t="s">
        <v>380</v>
      </c>
      <c r="E10" s="25" t="s">
        <v>165</v>
      </c>
      <c r="F10" s="18">
        <v>5</v>
      </c>
      <c r="G10" s="72">
        <f t="shared" si="0"/>
        <v>100</v>
      </c>
      <c r="H10" s="77">
        <v>5</v>
      </c>
      <c r="I10" s="72">
        <f t="shared" si="1"/>
        <v>120</v>
      </c>
      <c r="J10" s="77">
        <v>2</v>
      </c>
      <c r="K10" s="72">
        <f t="shared" si="2"/>
        <v>30</v>
      </c>
      <c r="L10" s="77">
        <v>1</v>
      </c>
      <c r="M10" s="72">
        <f t="shared" si="3"/>
        <v>10</v>
      </c>
      <c r="N10" s="74"/>
      <c r="O10" s="75" t="str">
        <f t="shared" si="4"/>
        <v/>
      </c>
      <c r="P10" s="76">
        <f t="shared" si="5"/>
        <v>260</v>
      </c>
      <c r="Q10" s="31">
        <f t="shared" si="6"/>
        <v>6</v>
      </c>
      <c r="R10" s="25" t="str">
        <f t="shared" si="7"/>
        <v/>
      </c>
      <c r="S10" s="26">
        <f t="shared" si="8"/>
        <v>6</v>
      </c>
    </row>
    <row r="11" spans="1:21" x14ac:dyDescent="0.25">
      <c r="A11" s="69">
        <v>100</v>
      </c>
      <c r="B11" s="25" t="s">
        <v>389</v>
      </c>
      <c r="C11" s="25" t="s">
        <v>150</v>
      </c>
      <c r="D11" s="25" t="s">
        <v>380</v>
      </c>
      <c r="E11" s="25" t="s">
        <v>390</v>
      </c>
      <c r="F11" s="18">
        <v>5</v>
      </c>
      <c r="G11" s="72">
        <f t="shared" si="0"/>
        <v>100</v>
      </c>
      <c r="H11" s="77">
        <v>5</v>
      </c>
      <c r="I11" s="72">
        <f t="shared" si="1"/>
        <v>120</v>
      </c>
      <c r="J11" s="77">
        <v>2</v>
      </c>
      <c r="K11" s="72">
        <f t="shared" si="2"/>
        <v>30</v>
      </c>
      <c r="L11" s="77">
        <v>0</v>
      </c>
      <c r="M11" s="72" t="str">
        <f t="shared" si="3"/>
        <v/>
      </c>
      <c r="N11" s="74"/>
      <c r="O11" s="75" t="str">
        <f t="shared" si="4"/>
        <v/>
      </c>
      <c r="P11" s="76">
        <f t="shared" si="5"/>
        <v>250</v>
      </c>
      <c r="Q11" s="31">
        <f t="shared" si="6"/>
        <v>7</v>
      </c>
      <c r="R11" s="25" t="str">
        <f t="shared" si="7"/>
        <v/>
      </c>
      <c r="S11" s="26">
        <f t="shared" si="8"/>
        <v>7</v>
      </c>
    </row>
    <row r="12" spans="1:21" x14ac:dyDescent="0.25">
      <c r="A12" s="79">
        <v>101</v>
      </c>
      <c r="B12" s="25" t="s">
        <v>391</v>
      </c>
      <c r="C12" s="25" t="s">
        <v>234</v>
      </c>
      <c r="D12" s="25" t="s">
        <v>380</v>
      </c>
      <c r="E12" s="25" t="s">
        <v>316</v>
      </c>
      <c r="F12" s="18">
        <v>5</v>
      </c>
      <c r="G12" s="72">
        <f t="shared" si="0"/>
        <v>100</v>
      </c>
      <c r="H12" s="77">
        <v>5</v>
      </c>
      <c r="I12" s="72">
        <f t="shared" si="1"/>
        <v>120</v>
      </c>
      <c r="J12" s="77">
        <v>1</v>
      </c>
      <c r="K12" s="72">
        <f t="shared" si="2"/>
        <v>10</v>
      </c>
      <c r="L12" s="77">
        <v>1</v>
      </c>
      <c r="M12" s="72">
        <f t="shared" si="3"/>
        <v>10</v>
      </c>
      <c r="N12" s="74"/>
      <c r="O12" s="75" t="str">
        <f t="shared" si="4"/>
        <v/>
      </c>
      <c r="P12" s="76">
        <f t="shared" si="5"/>
        <v>240</v>
      </c>
      <c r="Q12" s="31">
        <f t="shared" si="6"/>
        <v>8</v>
      </c>
      <c r="R12" s="25" t="str">
        <f t="shared" si="7"/>
        <v/>
      </c>
      <c r="S12" s="26">
        <f t="shared" si="8"/>
        <v>8</v>
      </c>
    </row>
  </sheetData>
  <sortState ref="A5:S20">
    <sortCondition ref="S5:S20"/>
    <sortCondition ref="O5:O20"/>
  </sortState>
  <mergeCells count="7">
    <mergeCell ref="A1:E1"/>
    <mergeCell ref="F1:N1"/>
    <mergeCell ref="A2:E2"/>
    <mergeCell ref="F3:G3"/>
    <mergeCell ref="H3:I3"/>
    <mergeCell ref="J3:K3"/>
    <mergeCell ref="L3:O3"/>
  </mergeCells>
  <pageMargins left="0.17" right="0.1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BF</vt:lpstr>
      <vt:lpstr>BG</vt:lpstr>
      <vt:lpstr>MF</vt:lpstr>
      <vt:lpstr>MG</vt:lpstr>
      <vt:lpstr>CF</vt:lpstr>
      <vt:lpstr>CG</vt:lpstr>
      <vt:lpstr>JSF</vt:lpstr>
      <vt:lpstr>JSG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ELEVE</dc:creator>
  <cp:lastModifiedBy>GEORGES HUGUES</cp:lastModifiedBy>
  <cp:lastPrinted>2025-12-18T00:10:57Z</cp:lastPrinted>
  <dcterms:created xsi:type="dcterms:W3CDTF">2025-12-17T17:37:02Z</dcterms:created>
  <dcterms:modified xsi:type="dcterms:W3CDTF">2025-12-18T07:45:35Z</dcterms:modified>
</cp:coreProperties>
</file>